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__projekty 2022\_dokonceno\"/>
    </mc:Choice>
  </mc:AlternateContent>
  <xr:revisionPtr revIDLastSave="0" documentId="8_{05106CF2-83F8-4E17-B474-87D050641478}" xr6:coauthVersionLast="47" xr6:coauthVersionMax="47" xr10:uidLastSave="{00000000-0000-0000-0000-000000000000}"/>
  <bookViews>
    <workbookView xWindow="-12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Pol'!$A$1:$U$94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G39" i="1"/>
  <c r="F39" i="1"/>
  <c r="G84" i="12"/>
  <c r="AC84" i="12"/>
  <c r="AD84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I14" i="12"/>
  <c r="K14" i="12"/>
  <c r="O14" i="12"/>
  <c r="Q14" i="12"/>
  <c r="G15" i="12"/>
  <c r="M15" i="12" s="1"/>
  <c r="M14" i="12" s="1"/>
  <c r="I15" i="12"/>
  <c r="K15" i="12"/>
  <c r="O15" i="12"/>
  <c r="Q15" i="12"/>
  <c r="U15" i="12"/>
  <c r="U14" i="12" s="1"/>
  <c r="G16" i="12"/>
  <c r="K16" i="12"/>
  <c r="M16" i="12"/>
  <c r="G17" i="12"/>
  <c r="I17" i="12"/>
  <c r="I16" i="12" s="1"/>
  <c r="K17" i="12"/>
  <c r="M17" i="12"/>
  <c r="O17" i="12"/>
  <c r="O16" i="12" s="1"/>
  <c r="Q17" i="12"/>
  <c r="Q16" i="12" s="1"/>
  <c r="U17" i="12"/>
  <c r="U16" i="12" s="1"/>
  <c r="G18" i="12"/>
  <c r="I18" i="12"/>
  <c r="G19" i="12"/>
  <c r="I19" i="12"/>
  <c r="K19" i="12"/>
  <c r="K18" i="12" s="1"/>
  <c r="M19" i="12"/>
  <c r="M18" i="12" s="1"/>
  <c r="O19" i="12"/>
  <c r="O18" i="12" s="1"/>
  <c r="Q19" i="12"/>
  <c r="Q18" i="12" s="1"/>
  <c r="U19" i="12"/>
  <c r="U18" i="12" s="1"/>
  <c r="G20" i="12"/>
  <c r="G21" i="12"/>
  <c r="I21" i="12"/>
  <c r="I20" i="12" s="1"/>
  <c r="K21" i="12"/>
  <c r="K20" i="12" s="1"/>
  <c r="M21" i="12"/>
  <c r="M20" i="12" s="1"/>
  <c r="O21" i="12"/>
  <c r="O20" i="12" s="1"/>
  <c r="Q21" i="12"/>
  <c r="Q20" i="12" s="1"/>
  <c r="U21" i="12"/>
  <c r="U20" i="12" s="1"/>
  <c r="G22" i="12"/>
  <c r="U22" i="12"/>
  <c r="G23" i="12"/>
  <c r="I23" i="12"/>
  <c r="I22" i="12" s="1"/>
  <c r="K23" i="12"/>
  <c r="K22" i="12" s="1"/>
  <c r="M23" i="12"/>
  <c r="M22" i="12" s="1"/>
  <c r="O23" i="12"/>
  <c r="O22" i="12" s="1"/>
  <c r="Q23" i="12"/>
  <c r="Q22" i="12" s="1"/>
  <c r="U23" i="12"/>
  <c r="O24" i="12"/>
  <c r="U24" i="12"/>
  <c r="G25" i="12"/>
  <c r="G24" i="12" s="1"/>
  <c r="I25" i="12"/>
  <c r="I24" i="12" s="1"/>
  <c r="K25" i="12"/>
  <c r="K24" i="12" s="1"/>
  <c r="M25" i="12"/>
  <c r="M24" i="12" s="1"/>
  <c r="O25" i="12"/>
  <c r="Q25" i="12"/>
  <c r="Q24" i="12" s="1"/>
  <c r="U25" i="12"/>
  <c r="K26" i="12"/>
  <c r="O26" i="12"/>
  <c r="Q26" i="12"/>
  <c r="U26" i="12"/>
  <c r="G27" i="12"/>
  <c r="M27" i="12" s="1"/>
  <c r="M26" i="12" s="1"/>
  <c r="I27" i="12"/>
  <c r="I26" i="12" s="1"/>
  <c r="K27" i="12"/>
  <c r="O27" i="12"/>
  <c r="Q27" i="12"/>
  <c r="U27" i="12"/>
  <c r="G28" i="12"/>
  <c r="G29" i="12"/>
  <c r="I29" i="12"/>
  <c r="I28" i="12" s="1"/>
  <c r="K29" i="12"/>
  <c r="M29" i="12"/>
  <c r="O29" i="12"/>
  <c r="Q29" i="12"/>
  <c r="Q28" i="12" s="1"/>
  <c r="U29" i="12"/>
  <c r="G30" i="12"/>
  <c r="M30" i="12" s="1"/>
  <c r="I30" i="12"/>
  <c r="K30" i="12"/>
  <c r="K28" i="12" s="1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U28" i="12" s="1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O28" i="12" s="1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1" i="12"/>
  <c r="M51" i="12" s="1"/>
  <c r="I51" i="12"/>
  <c r="I50" i="12" s="1"/>
  <c r="K51" i="12"/>
  <c r="O51" i="12"/>
  <c r="Q51" i="12"/>
  <c r="U51" i="12"/>
  <c r="G52" i="12"/>
  <c r="M52" i="12" s="1"/>
  <c r="I52" i="12"/>
  <c r="K52" i="12"/>
  <c r="O52" i="12"/>
  <c r="O50" i="12" s="1"/>
  <c r="Q52" i="12"/>
  <c r="U52" i="12"/>
  <c r="U50" i="12" s="1"/>
  <c r="G53" i="12"/>
  <c r="I53" i="12"/>
  <c r="K53" i="12"/>
  <c r="M53" i="12"/>
  <c r="O53" i="12"/>
  <c r="Q53" i="12"/>
  <c r="Q50" i="12" s="1"/>
  <c r="U53" i="12"/>
  <c r="G54" i="12"/>
  <c r="M54" i="12" s="1"/>
  <c r="I54" i="12"/>
  <c r="K54" i="12"/>
  <c r="K50" i="12" s="1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G69" i="12"/>
  <c r="I69" i="12"/>
  <c r="I68" i="12" s="1"/>
  <c r="K69" i="12"/>
  <c r="M69" i="12"/>
  <c r="O69" i="12"/>
  <c r="O68" i="12" s="1"/>
  <c r="Q69" i="12"/>
  <c r="Q68" i="12" s="1"/>
  <c r="U69" i="12"/>
  <c r="U68" i="12" s="1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K68" i="12" s="1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I20" i="1"/>
  <c r="I19" i="1"/>
  <c r="I18" i="1"/>
  <c r="I17" i="1"/>
  <c r="I16" i="1"/>
  <c r="I58" i="1"/>
  <c r="G27" i="1"/>
  <c r="F40" i="1"/>
  <c r="G40" i="1"/>
  <c r="G25" i="1" s="1"/>
  <c r="G26" i="1" s="1"/>
  <c r="H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8" i="12"/>
  <c r="M50" i="12"/>
  <c r="M68" i="12"/>
  <c r="M9" i="12"/>
  <c r="M8" i="12" s="1"/>
  <c r="G50" i="12"/>
  <c r="G26" i="12"/>
  <c r="G14" i="12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<sst xmlns="http://schemas.openxmlformats.org/spreadsheetml/2006/main" count="445" uniqueCount="245">
  <si>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</si>
  <si>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</si>
  <si>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</si>
  <si>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</si>
  <si>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</si>
  <si>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</si>
  <si>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</si>
  <si>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</si>
  <si>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</si>
  <si>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</si>
  <si>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</si>
  <si>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</si>
  <si>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</si>
  <si>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</si>
  <si>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</si>
  <si>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</si>
  <si>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</si>
  <si>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</si>
  <si>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</si>
  <si>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</si>
  <si>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</si>
  <si>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</si>
  <si>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</si>
  <si>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</si>
  <si>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</si>
  <si>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</si>
  <si>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</si>
  <si>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</si>
  <si>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</si>
  <si>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</si>
  <si>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</si>
  <si>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</si>
  <si>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</si>
  <si>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</si>
  <si>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</si>
  <si>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</si>
  <si>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</si>
  <si>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</si>
  <si>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</si>
  <si>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</si>
  <si>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</si>
  <si>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</si>
  <si>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</si>
  <si>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</si>
  <si>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</si>
  <si>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Oprava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</si>
  <si>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</si>
  <si>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</si>
  <si>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</si>
  <si>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</si>
  <si>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</si>
  <si>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</si>
  <si>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</si>
  <si>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</si>
  <si>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</si>
  <si>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</si>
  <si>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</si>
  <si>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</si>
  <si>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</si>
  <si>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</si>
  <si>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</si>
  <si>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</si>
  <si>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</si>
  <si>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</si>
  <si>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</si>
  <si>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715</t>
  </si>
  <si>
    <t>Izolace chemické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</si>
  <si>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</si>
  <si>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</si>
  <si>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</si>
  <si>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</si>
  <si>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</si>
  <si>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</si>
  <si>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</si>
  <si>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</si>
  <si>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</si>
  <si>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</si>
  <si>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</si>
  <si>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</si>
  <si>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</si>
  <si>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</si>
  <si>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</si>
  <si>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</si>
  <si>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</si>
  <si>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</si>
  <si>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</si>
  <si>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</si>
  <si>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</si>
  <si>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</si>
  <si>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</si>
  <si>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</si>
  <si>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</si>
  <si>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</si>
  <si>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</si>
  <si>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</si>
  <si>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</si>
  <si>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</si>
  <si>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</si>
  <si>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</si>
  <si>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</si>
  <si>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</si>
  <si>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</si>
  <si>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</si>
  <si>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</si>
  <si>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</si>
  <si>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</si>
  <si>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161101101R00</t>
  </si>
  <si>
    <t>Svislé přemístění výkopku z hor.1-4 do 2,5 m</t>
  </si>
  <si>
    <t>162201102R00</t>
  </si>
  <si>
    <t>Vodorovné přemístění výkopku z hor.1-4 do 50 m</t>
  </si>
  <si>
    <t>175101101R00</t>
  </si>
  <si>
    <t>Obsyp potrubí bez prohození sypaniny</t>
  </si>
  <si>
    <t>175101109R00</t>
  </si>
  <si>
    <t>Příplatek za prohození sypaniny pro obsyp potrubí</t>
  </si>
  <si>
    <t>451572111R00</t>
  </si>
  <si>
    <t>Lože pod potrubí z kameniva těženého 0 - 4 mm</t>
  </si>
  <si>
    <t>612100010RAA</t>
  </si>
  <si>
    <t>Hrubá výplň rýh ve stěnách, včetně omítky a malby</t>
  </si>
  <si>
    <t>m2</t>
  </si>
  <si>
    <t>POL2_0</t>
  </si>
  <si>
    <t>63001 VL</t>
  </si>
  <si>
    <t>Zřízení nového podkladního betonu, hydroizolace vč, napojaní na stáv.hydroiz., bet.mazanina, PVC kryt.</t>
  </si>
  <si>
    <t>965043441RT5</t>
  </si>
  <si>
    <t>Bourání podkladů bet., potěr tl. 15 cm, nad 4 m2, sbíječka mazanina tl. 15 - 20 cm s potěrem</t>
  </si>
  <si>
    <t>974031264R00</t>
  </si>
  <si>
    <t>Vysekání rýh zeď cihelná u stropu 15 x 15 cm</t>
  </si>
  <si>
    <t>m</t>
  </si>
  <si>
    <t>998011001R00</t>
  </si>
  <si>
    <t>Přesun hmot pro budovy zděné výšky do 6 m</t>
  </si>
  <si>
    <t>t</t>
  </si>
  <si>
    <t>715291915R00</t>
  </si>
  <si>
    <t>Údržba izolací utěsnění prostupů tmelem</t>
  </si>
  <si>
    <t>kus</t>
  </si>
  <si>
    <t>721176102R00</t>
  </si>
  <si>
    <t>Potrubí HT připojovací D 40 x 1,8 mm</t>
  </si>
  <si>
    <t>721176101R00</t>
  </si>
  <si>
    <t>Potrubí HT připojovací D 32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</si>
  <si>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</si>
  <si>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</si>
  <si>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</si>
  <si>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</si>
  <si>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</si>
  <si>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</si>
  <si>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</si>
  <si>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</si>
  <si>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</si>
  <si>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</si>
  <si>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721176222R00</t>
  </si>
  <si>
    <t>Potrubí KG svodné (ležaté) v zemi D 110 x 3,2 mm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</si>
  <si>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</si>
  <si>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</si>
  <si>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</si>
  <si>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</si>
  <si>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</si>
  <si>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</si>
  <si>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</si>
  <si>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</si>
  <si>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28615443.AR</t>
  </si>
  <si>
    <t>Kus čisticí HTRE D 110 mm PP</t>
  </si>
  <si>
    <t>POL3_0</t>
  </si>
  <si>
    <t>28615442.AR</t>
  </si>
  <si>
    <t>Kus čisticí HTRE D 75 mm PP</t>
  </si>
  <si>
    <t>721110906R00</t>
  </si>
  <si>
    <t>Oprava potrubí kamenin., vsazení odbočky DN 125</t>
  </si>
  <si>
    <t>721140802R00</t>
  </si>
  <si>
    <t>Demontáž potrubí litinového DN 100, vč.prost. str., zdí a souvis. bouracích prací</t>
  </si>
  <si>
    <t>721140913R00</t>
  </si>
  <si>
    <t>Oprava-propoj.dosavadního potrubí litinového DN 70, a PVC</t>
  </si>
  <si>
    <t>721140915R00</t>
  </si>
  <si>
    <t>Oprava-propoj.dosavadního potrubí litinového DN100, a PVC</t>
  </si>
  <si>
    <t>721290111R00</t>
  </si>
  <si>
    <t>Zkouška těsnosti kanalizace vodou</t>
  </si>
  <si>
    <t>721223427RT1</t>
  </si>
  <si>
    <t>Vpusť podlahová se zápachovou uzávěrkou HL 510N, mřížka nerez 115 x 115 mm D 40/50 mm</t>
  </si>
  <si>
    <t>998721101R00</t>
  </si>
  <si>
    <t>Přesun hmot pro vnitřní kanalizaci, výšky do 6 m</t>
  </si>
  <si>
    <t>722172411R00</t>
  </si>
  <si>
    <t>Potrubí z PPR D 20 x 2,8 mm, PN 16, vč.zed.výpom.</t>
  </si>
  <si>
    <t>722172412R00</t>
  </si>
  <si>
    <t>Potrubí z PPR D 25 x 3,5 mm, PN 16, vč.zed.výpom.</t>
  </si>
  <si>
    <t>722172413R00</t>
  </si>
  <si>
    <t>Potrubí z PPR, D 32 x 4,4 mm, PN 16, vč.zed.výpom.</t>
  </si>
  <si>
    <t>722181211RT7</t>
  </si>
  <si>
    <t>Izolace návleková tl. stěny 6 mm, vnitřní průměr 22 mm</t>
  </si>
  <si>
    <t>722181211RT8</t>
  </si>
  <si>
    <t>Izolace návleková tl. stěny 6 mm, vnitřní průměr 25 mm</t>
  </si>
  <si>
    <t>722181211RU1</t>
  </si>
  <si>
    <t>Izolace návleková MIRELON PRO tl. stěny 6 mm, vnitřní průměr 32 mm</t>
  </si>
  <si>
    <t>722181214RT7</t>
  </si>
  <si>
    <t>Izolace návleková tl. stěny 20 mm, vnitřní průměr 22 mm</t>
  </si>
  <si>
    <t>722181214RT8</t>
  </si>
  <si>
    <t>Izolace návleková tl. stěny 20 mm, vnitřní průměr 25 mm</t>
  </si>
  <si>
    <t>722181214RU1</t>
  </si>
  <si>
    <t>Izolace návleková tl. stěny 20 mm, vnitřní průměr 32 mm</t>
  </si>
  <si>
    <t>722190401R00</t>
  </si>
  <si>
    <t>Vyvedení a upevnění výpustek DN 15</t>
  </si>
  <si>
    <t>722220111R00</t>
  </si>
  <si>
    <t>Nástěnka K 247, pro výtokový ventil G 1/2</t>
  </si>
  <si>
    <t>722220121R00</t>
  </si>
  <si>
    <t>Nástěnka K 247, pro baterii G 1/2</t>
  </si>
  <si>
    <t>pár</t>
  </si>
  <si>
    <t>722235113R00</t>
  </si>
  <si>
    <t>Kohout vod.kul.,vnitř.-vnitř.z. DN 25</t>
  </si>
  <si>
    <t>722235111R00</t>
  </si>
  <si>
    <t>Kohout vod.kul.,vnitř.-vnitř.z. DN 15</t>
  </si>
  <si>
    <t>722290234R00</t>
  </si>
  <si>
    <t>Proplach a dezinfekce vodovod.potrubí DN 80</t>
  </si>
  <si>
    <t>722290226R00</t>
  </si>
  <si>
    <t>Zkouška tlaku potrubí závitového DN 50</t>
  </si>
  <si>
    <t>998722101R00</t>
  </si>
  <si>
    <t>Přesun hmot pro vnitřní vodovod, výšky do 6 m</t>
  </si>
  <si>
    <t>725100001RA0</t>
  </si>
  <si>
    <t>Umyvadlo "U", baterie, zápachová uzávěrka</t>
  </si>
  <si>
    <t>725002 VD</t>
  </si>
  <si>
    <t>Sprcha "S", termostat.baterie, lin.žlab nebo vpusť, zástěna 1 strana</t>
  </si>
  <si>
    <t>725003 VD</t>
  </si>
  <si>
    <t>Dřez "D", baterie, zápachová uzávěrka</t>
  </si>
  <si>
    <t>725980122R00</t>
  </si>
  <si>
    <t>Dvířka z plastu, 200 x 300 mm</t>
  </si>
  <si>
    <t>725-004 VD</t>
  </si>
  <si>
    <t>Výlevka "VL" stojící s plastovou mřížkou, vč.mont., baterie, splach.nádrž, odapd DN100</t>
  </si>
  <si>
    <t>725-005 VD</t>
  </si>
  <si>
    <t>Klozet "K" závěsný včetně sed, hl.550 mm, vč.mont.</t>
  </si>
  <si>
    <t>ks</t>
  </si>
  <si>
    <t>725-009 VD</t>
  </si>
  <si>
    <t>Pisoárové stání 'P' (mísa,sifon,ventil,senzor)</t>
  </si>
  <si>
    <t>725-010 VD</t>
  </si>
  <si>
    <t>Podom.sifon ke klim.jednotkám DN32-100x100mm, s mech.zápach.uz(kulička)</t>
  </si>
  <si>
    <t>725-011 VD</t>
  </si>
  <si>
    <t>Předstěnový systém pro zazdění, pro WC, h 108 cm</t>
  </si>
  <si>
    <t>soubor</t>
  </si>
  <si>
    <t>725810402R00</t>
  </si>
  <si>
    <t>Ventil rohový bez přípoj. trubičky G 1/2</t>
  </si>
  <si>
    <t>55149050R</t>
  </si>
  <si>
    <t>Kartáč WC s nerez držákem univerzální SLZN 19</t>
  </si>
  <si>
    <t>55149002R</t>
  </si>
  <si>
    <t>Držák toaletního papíru nerez SLZN 26</t>
  </si>
  <si>
    <t>55149010R</t>
  </si>
  <si>
    <t>Zásobník nerez na papírové ručníky SLZN 03</t>
  </si>
  <si>
    <t>998725101R00</t>
  </si>
  <si>
    <t>Přesun hmot pro zařizovací předměty,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</si>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</sst>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SUMIF(F47:F57,A16,I47:I57)+SUMIF(F47:F57,"PSU",I47:I57)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SUMIF(F47:F57,A17,I47:I57)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SUMIF(F47:F57,A18,I47:I57)</f>
        <v>0</v>
      </c>
      <c r="J18" s="93"/>
    </row>
    <row r="19" spans="1:10" ht="23.25" customHeight="1" x14ac:dyDescent="0.2">
      <c r="A19" s="193" t="s">
        <v>73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SUMIF(F47:F57,A19,I47:I57)</f>
        <v>0</v>
      </c>
      <c r="J19" s="93"/>
    </row>
    <row r="20" spans="1:10" ht="23.25" customHeight="1" x14ac:dyDescent="0.2">
      <c r="A20" s="193" t="s">
        <v>74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SUMIF(F47:F57,A20,I47:I57)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44655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Pol'!AC84</f>
        <v>0</v>
      </c>
      <c r="G39" s="148">
        <f>'Rozpočet Pol'!AD84</f>
        <v>0</v>
      </c>
      <c r="H39" s="149">
        <f>(F39*SazbaDPH1/100)+(G39*SazbaDPH2/100)</f>
        <v>0</v>
      </c>
      <c r="I39" s="149">
        <f>F39+G39+H39</f>
        <v>0</v>
      </c>
      <c r="J39" s="140" t="str">
        <f>IF(_xlfn.SINGLE(CenaCelkemVypocet)=0,"",I39/_xlfn.SINGLE(CenaCelkemVypocet)*100)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/>
      <c r="H48" s="184"/>
      <c r="I48" s="185">
        <f>'Rozpočet Pol'!G14</f>
        <v>0</v>
      </c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/>
      <c r="H49" s="184"/>
      <c r="I49" s="185">
        <f>'Rozpočet Pol'!G16</f>
        <v>0</v>
      </c>
      <c r="J49" s="185"/>
    </row>
    <row r="50" spans="1:10" ht="25.5" customHeight="1" x14ac:dyDescent="0.2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/>
      <c r="H50" s="184"/>
      <c r="I50" s="185">
        <f>'Rozpočet Pol'!G18</f>
        <v>0</v>
      </c>
      <c r="J50" s="185"/>
    </row>
    <row r="51" spans="1:10" ht="25.5" customHeight="1" x14ac:dyDescent="0.2">
      <c r="A51" s="163"/>
      <c r="B51" s="166" t="s">
        <v>59</v>
      </c>
      <c r="C51" s="165" t="s">
        <v>60</v>
      </c>
      <c r="D51" s="167"/>
      <c r="E51" s="167"/>
      <c r="F51" s="183" t="s">
        <v>23</v>
      </c>
      <c r="G51" s="184"/>
      <c r="H51" s="184"/>
      <c r="I51" s="185">
        <f>'Rozpočet Pol'!G20</f>
        <v>0</v>
      </c>
      <c r="J51" s="185"/>
    </row>
    <row r="52" spans="1:10" ht="25.5" customHeight="1" x14ac:dyDescent="0.2">
      <c r="A52" s="163"/>
      <c r="B52" s="166" t="s">
        <v>61</v>
      </c>
      <c r="C52" s="165" t="s">
        <v>62</v>
      </c>
      <c r="D52" s="167"/>
      <c r="E52" s="167"/>
      <c r="F52" s="183" t="s">
        <v>23</v>
      </c>
      <c r="G52" s="184"/>
      <c r="H52" s="184"/>
      <c r="I52" s="185">
        <f>'Rozpočet Pol'!G22</f>
        <v>0</v>
      </c>
      <c r="J52" s="185"/>
    </row>
    <row r="53" spans="1:10" ht="25.5" customHeight="1" x14ac:dyDescent="0.2">
      <c r="A53" s="163"/>
      <c r="B53" s="166" t="s">
        <v>63</v>
      </c>
      <c r="C53" s="165" t="s">
        <v>64</v>
      </c>
      <c r="D53" s="167"/>
      <c r="E53" s="167"/>
      <c r="F53" s="183" t="s">
        <v>23</v>
      </c>
      <c r="G53" s="184"/>
      <c r="H53" s="184"/>
      <c r="I53" s="185">
        <f>'Rozpočet Pol'!G24</f>
        <v>0</v>
      </c>
      <c r="J53" s="185"/>
    </row>
    <row r="54" spans="1:10" ht="25.5" customHeight="1" x14ac:dyDescent="0.2">
      <c r="A54" s="163"/>
      <c r="B54" s="166" t="s">
        <v>65</v>
      </c>
      <c r="C54" s="165" t="s">
        <v>66</v>
      </c>
      <c r="D54" s="167"/>
      <c r="E54" s="167"/>
      <c r="F54" s="183" t="s">
        <v>24</v>
      </c>
      <c r="G54" s="184"/>
      <c r="H54" s="184"/>
      <c r="I54" s="185">
        <f>'Rozpočet Pol'!G26</f>
        <v>0</v>
      </c>
      <c r="J54" s="185"/>
    </row>
    <row r="55" spans="1:10" ht="25.5" customHeight="1" x14ac:dyDescent="0.2">
      <c r="A55" s="163"/>
      <c r="B55" s="166" t="s">
        <v>67</v>
      </c>
      <c r="C55" s="165" t="s">
        <v>68</v>
      </c>
      <c r="D55" s="167"/>
      <c r="E55" s="167"/>
      <c r="F55" s="183" t="s">
        <v>24</v>
      </c>
      <c r="G55" s="184"/>
      <c r="H55" s="184"/>
      <c r="I55" s="185">
        <f>'Rozpočet Pol'!G28</f>
        <v>0</v>
      </c>
      <c r="J55" s="185"/>
    </row>
    <row r="56" spans="1:10" ht="25.5" customHeight="1" x14ac:dyDescent="0.2">
      <c r="A56" s="163"/>
      <c r="B56" s="166" t="s">
        <v>69</v>
      </c>
      <c r="C56" s="165" t="s">
        <v>70</v>
      </c>
      <c r="D56" s="167"/>
      <c r="E56" s="167"/>
      <c r="F56" s="183" t="s">
        <v>24</v>
      </c>
      <c r="G56" s="184"/>
      <c r="H56" s="184"/>
      <c r="I56" s="185">
        <f>'Rozpočet Pol'!G50</f>
        <v>0</v>
      </c>
      <c r="J56" s="185"/>
    </row>
    <row r="57" spans="1:10" ht="25.5" customHeight="1" x14ac:dyDescent="0.2">
      <c r="A57" s="163"/>
      <c r="B57" s="177" t="s">
        <v>71</v>
      </c>
      <c r="C57" s="178" t="s">
        <v>72</v>
      </c>
      <c r="D57" s="179"/>
      <c r="E57" s="179"/>
      <c r="F57" s="186" t="s">
        <v>24</v>
      </c>
      <c r="G57" s="187"/>
      <c r="H57" s="187"/>
      <c r="I57" s="188">
        <f>'Rozpočet Pol'!G68</f>
        <v>0</v>
      </c>
      <c r="J57" s="188"/>
    </row>
    <row r="58" spans="1:10" ht="25.5" customHeight="1" x14ac:dyDescent="0.2">
      <c r="A58" s="164"/>
      <c r="B58" s="170" t="s">
        <v>1</v>
      </c>
      <c r="C58" s="170"/>
      <c r="D58" s="171"/>
      <c r="E58" s="171"/>
      <c r="F58" s="189"/>
      <c r="G58" s="190"/>
      <c r="H58" s="190"/>
      <c r="I58" s="191">
        <f>SUM(I47:I57)</f>
        <v>0</v>
      </c>
      <c r="J58" s="191"/>
    </row>
    <row r="59" spans="1:10" x14ac:dyDescent="0.2">
      <c r="F59" s="192"/>
      <c r="G59" s="130"/>
      <c r="H59" s="192"/>
      <c r="I59" s="130"/>
      <c r="J59" s="130"/>
    </row>
    <row r="60" spans="1:10" x14ac:dyDescent="0.2">
      <c r="F60" s="192"/>
      <c r="G60" s="130"/>
      <c r="H60" s="192"/>
      <c r="I60" s="130"/>
      <c r="J60" s="130"/>
    </row>
    <row r="61" spans="1:10" x14ac:dyDescent="0.2">
      <c r="F61" s="192"/>
      <c r="G61" s="130"/>
      <c r="H61" s="192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76</v>
      </c>
    </row>
    <row r="2" spans="1:60" ht="24.95" customHeight="1" x14ac:dyDescent="0.2">
      <c r="A2" s="202" t="s">
        <v>75</v>
      </c>
      <c r="B2" s="196"/>
      <c r="C2" s="197" t="s">
        <v>45</v>
      </c>
      <c r="D2" s="198"/>
      <c r="E2" s="198"/>
      <c r="F2" s="198"/>
      <c r="G2" s="204"/>
      <c r="AE2" t="s">
        <v>77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78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79</v>
      </c>
    </row>
    <row r="5" spans="1:60" hidden="1" x14ac:dyDescent="0.2">
      <c r="A5" s="206" t="s">
        <v>80</v>
      </c>
      <c r="B5" s="207"/>
      <c r="C5" s="208"/>
      <c r="D5" s="209"/>
      <c r="E5" s="209"/>
      <c r="F5" s="209"/>
      <c r="G5" s="210"/>
      <c r="AE5" t="s">
        <v>81</v>
      </c>
    </row>
    <row r="7" spans="1:60" ht="38.25" x14ac:dyDescent="0.2">
      <c r="A7" s="215" t="s">
        <v>82</v>
      </c>
      <c r="B7" s="216" t="s">
        <v>83</v>
      </c>
      <c r="C7" s="216" t="s">
        <v>84</v>
      </c>
      <c r="D7" s="215" t="s">
        <v>85</v>
      </c>
      <c r="E7" s="215" t="s">
        <v>86</v>
      </c>
      <c r="F7" s="211" t="s">
        <v>87</v>
      </c>
      <c r="G7" s="232" t="s">
        <v>28</v>
      </c>
      <c r="H7" s="233" t="s">
        <v>29</v>
      </c>
      <c r="I7" s="233" t="s">
        <v>88</v>
      </c>
      <c r="J7" s="233" t="s">
        <v>30</v>
      </c>
      <c r="K7" s="233" t="s">
        <v>89</v>
      </c>
      <c r="L7" s="233" t="s">
        <v>90</v>
      </c>
      <c r="M7" s="233" t="s">
        <v>91</v>
      </c>
      <c r="N7" s="233" t="s">
        <v>92</v>
      </c>
      <c r="O7" s="233" t="s">
        <v>93</v>
      </c>
      <c r="P7" s="233" t="s">
        <v>94</v>
      </c>
      <c r="Q7" s="233" t="s">
        <v>95</v>
      </c>
      <c r="R7" s="233" t="s">
        <v>96</v>
      </c>
      <c r="S7" s="233" t="s">
        <v>97</v>
      </c>
      <c r="T7" s="233" t="s">
        <v>98</v>
      </c>
      <c r="U7" s="218" t="s">
        <v>99</v>
      </c>
    </row>
    <row r="8" spans="1:60" x14ac:dyDescent="0.2">
      <c r="A8" s="234" t="s">
        <v>100</v>
      </c>
      <c r="B8" s="235" t="s">
        <v>51</v>
      </c>
      <c r="C8" s="236" t="s">
        <v>52</v>
      </c>
      <c r="D8" s="237"/>
      <c r="E8" s="238"/>
      <c r="F8" s="239"/>
      <c r="G8" s="239">
        <f>SUMIF(AE9:AE13,"&lt;&gt;NOR",G9:G13)</f>
        <v>0</v>
      </c>
      <c r="H8" s="239"/>
      <c r="I8" s="239">
        <f>SUM(I9:I13)</f>
        <v>0</v>
      </c>
      <c r="J8" s="239"/>
      <c r="K8" s="239">
        <f>SUM(K9:K13)</f>
        <v>0</v>
      </c>
      <c r="L8" s="239"/>
      <c r="M8" s="239">
        <f>SUM(M9:M13)</f>
        <v>0</v>
      </c>
      <c r="N8" s="217"/>
      <c r="O8" s="217">
        <f>SUM(O9:O13)</f>
        <v>0</v>
      </c>
      <c r="P8" s="217"/>
      <c r="Q8" s="217">
        <f>SUM(Q9:Q13)</f>
        <v>0</v>
      </c>
      <c r="R8" s="217"/>
      <c r="S8" s="217"/>
      <c r="T8" s="234"/>
      <c r="U8" s="217">
        <f>SUM(U9:U13)</f>
        <v>13.669999999999998</v>
      </c>
      <c r="AE8" t="s">
        <v>101</v>
      </c>
    </row>
    <row r="9" spans="1:60" outlineLevel="1" x14ac:dyDescent="0.2">
      <c r="A9" s="213">
        <v>1</v>
      </c>
      <c r="B9" s="219" t="s">
        <v>102</v>
      </c>
      <c r="C9" s="262" t="s">
        <v>103</v>
      </c>
      <c r="D9" s="221" t="s">
        <v>104</v>
      </c>
      <c r="E9" s="227">
        <v>2.5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3.5329999999999999</v>
      </c>
      <c r="U9" s="222">
        <f>ROUND(E9*T9,2)</f>
        <v>8.83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105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106</v>
      </c>
      <c r="C10" s="262" t="s">
        <v>107</v>
      </c>
      <c r="D10" s="221" t="s">
        <v>104</v>
      </c>
      <c r="E10" s="227">
        <v>2.5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0.34499999999999997</v>
      </c>
      <c r="U10" s="222">
        <f>ROUND(E10*T10,2)</f>
        <v>0.86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105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108</v>
      </c>
      <c r="C11" s="262" t="s">
        <v>109</v>
      </c>
      <c r="D11" s="221" t="s">
        <v>104</v>
      </c>
      <c r="E11" s="227">
        <v>2.5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7.3999999999999996E-2</v>
      </c>
      <c r="U11" s="222">
        <f>ROUND(E11*T11,2)</f>
        <v>0.19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110</v>
      </c>
      <c r="C12" s="262" t="s">
        <v>111</v>
      </c>
      <c r="D12" s="221" t="s">
        <v>104</v>
      </c>
      <c r="E12" s="227">
        <v>1.5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1.587</v>
      </c>
      <c r="U12" s="222">
        <f>ROUND(E12*T12,2)</f>
        <v>2.38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105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112</v>
      </c>
      <c r="C13" s="262" t="s">
        <v>113</v>
      </c>
      <c r="D13" s="221" t="s">
        <v>104</v>
      </c>
      <c r="E13" s="227">
        <v>1.5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0.94</v>
      </c>
      <c r="U13" s="222">
        <f>ROUND(E13*T13,2)</f>
        <v>1.41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105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14" t="s">
        <v>100</v>
      </c>
      <c r="B14" s="220" t="s">
        <v>53</v>
      </c>
      <c r="C14" s="263" t="s">
        <v>54</v>
      </c>
      <c r="D14" s="224"/>
      <c r="E14" s="228"/>
      <c r="F14" s="231"/>
      <c r="G14" s="231">
        <f>SUMIF(AE15:AE15,"&lt;&gt;NOR",G15:G15)</f>
        <v>0</v>
      </c>
      <c r="H14" s="231"/>
      <c r="I14" s="231">
        <f>SUM(I15:I15)</f>
        <v>0</v>
      </c>
      <c r="J14" s="231"/>
      <c r="K14" s="231">
        <f>SUM(K15:K15)</f>
        <v>0</v>
      </c>
      <c r="L14" s="231"/>
      <c r="M14" s="231">
        <f>SUM(M15:M15)</f>
        <v>0</v>
      </c>
      <c r="N14" s="225"/>
      <c r="O14" s="225">
        <f>SUM(O15:O15)</f>
        <v>1.1322000000000001</v>
      </c>
      <c r="P14" s="225"/>
      <c r="Q14" s="225">
        <f>SUM(Q15:Q15)</f>
        <v>0</v>
      </c>
      <c r="R14" s="225"/>
      <c r="S14" s="225"/>
      <c r="T14" s="226"/>
      <c r="U14" s="225">
        <f>SUM(U15:U15)</f>
        <v>1.7</v>
      </c>
      <c r="AE14" t="s">
        <v>101</v>
      </c>
    </row>
    <row r="15" spans="1:60" outlineLevel="1" x14ac:dyDescent="0.2">
      <c r="A15" s="213">
        <v>6</v>
      </c>
      <c r="B15" s="219" t="s">
        <v>114</v>
      </c>
      <c r="C15" s="262" t="s">
        <v>115</v>
      </c>
      <c r="D15" s="221" t="s">
        <v>104</v>
      </c>
      <c r="E15" s="227">
        <v>1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22">
        <v>1.1322000000000001</v>
      </c>
      <c r="O15" s="222">
        <f>ROUND(E15*N15,5)</f>
        <v>1.1322000000000001</v>
      </c>
      <c r="P15" s="222">
        <v>0</v>
      </c>
      <c r="Q15" s="222">
        <f>ROUND(E15*P15,5)</f>
        <v>0</v>
      </c>
      <c r="R15" s="222"/>
      <c r="S15" s="222"/>
      <c r="T15" s="223">
        <v>1.6950000000000001</v>
      </c>
      <c r="U15" s="222">
        <f>ROUND(E15*T15,2)</f>
        <v>1.7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105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14" t="s">
        <v>100</v>
      </c>
      <c r="B16" s="220" t="s">
        <v>55</v>
      </c>
      <c r="C16" s="263" t="s">
        <v>56</v>
      </c>
      <c r="D16" s="224"/>
      <c r="E16" s="228"/>
      <c r="F16" s="231"/>
      <c r="G16" s="231">
        <f>SUMIF(AE17:AE17,"&lt;&gt;NOR",G17:G17)</f>
        <v>0</v>
      </c>
      <c r="H16" s="231"/>
      <c r="I16" s="231">
        <f>SUM(I17:I17)</f>
        <v>0</v>
      </c>
      <c r="J16" s="231"/>
      <c r="K16" s="231">
        <f>SUM(K17:K17)</f>
        <v>0</v>
      </c>
      <c r="L16" s="231"/>
      <c r="M16" s="231">
        <f>SUM(M17:M17)</f>
        <v>0</v>
      </c>
      <c r="N16" s="225"/>
      <c r="O16" s="225">
        <f>SUM(O17:O17)</f>
        <v>3.0112000000000001</v>
      </c>
      <c r="P16" s="225"/>
      <c r="Q16" s="225">
        <f>SUM(Q17:Q17)</f>
        <v>0</v>
      </c>
      <c r="R16" s="225"/>
      <c r="S16" s="225"/>
      <c r="T16" s="226"/>
      <c r="U16" s="225">
        <f>SUM(U17:U17)</f>
        <v>41.34</v>
      </c>
      <c r="AE16" t="s">
        <v>101</v>
      </c>
    </row>
    <row r="17" spans="1:60" outlineLevel="1" x14ac:dyDescent="0.2">
      <c r="A17" s="213">
        <v>7</v>
      </c>
      <c r="B17" s="219" t="s">
        <v>116</v>
      </c>
      <c r="C17" s="262" t="s">
        <v>117</v>
      </c>
      <c r="D17" s="221" t="s">
        <v>118</v>
      </c>
      <c r="E17" s="227">
        <v>20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22">
        <v>0.15056</v>
      </c>
      <c r="O17" s="222">
        <f>ROUND(E17*N17,5)</f>
        <v>3.0112000000000001</v>
      </c>
      <c r="P17" s="222">
        <v>0</v>
      </c>
      <c r="Q17" s="222">
        <f>ROUND(E17*P17,5)</f>
        <v>0</v>
      </c>
      <c r="R17" s="222"/>
      <c r="S17" s="222"/>
      <c r="T17" s="223">
        <v>2.0667900000000001</v>
      </c>
      <c r="U17" s="222">
        <f>ROUND(E17*T17,2)</f>
        <v>41.34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119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14" t="s">
        <v>100</v>
      </c>
      <c r="B18" s="220" t="s">
        <v>57</v>
      </c>
      <c r="C18" s="263" t="s">
        <v>58</v>
      </c>
      <c r="D18" s="224"/>
      <c r="E18" s="228"/>
      <c r="F18" s="231"/>
      <c r="G18" s="231">
        <f>SUMIF(AE19:AE19,"&lt;&gt;NOR",G19:G19)</f>
        <v>0</v>
      </c>
      <c r="H18" s="231"/>
      <c r="I18" s="231">
        <f>SUM(I19:I19)</f>
        <v>0</v>
      </c>
      <c r="J18" s="231"/>
      <c r="K18" s="231">
        <f>SUM(K19:K19)</f>
        <v>0</v>
      </c>
      <c r="L18" s="231"/>
      <c r="M18" s="231">
        <f>SUM(M19:M19)</f>
        <v>0</v>
      </c>
      <c r="N18" s="225"/>
      <c r="O18" s="225">
        <f>SUM(O19:O19)</f>
        <v>2.242</v>
      </c>
      <c r="P18" s="225"/>
      <c r="Q18" s="225">
        <f>SUM(Q19:Q19)</f>
        <v>3.3359999999999999</v>
      </c>
      <c r="R18" s="225"/>
      <c r="S18" s="225"/>
      <c r="T18" s="226"/>
      <c r="U18" s="225">
        <f>SUM(U19:U19)</f>
        <v>37.78</v>
      </c>
      <c r="AE18" t="s">
        <v>101</v>
      </c>
    </row>
    <row r="19" spans="1:60" ht="22.5" outlineLevel="1" x14ac:dyDescent="0.2">
      <c r="A19" s="213">
        <v>8</v>
      </c>
      <c r="B19" s="219" t="s">
        <v>120</v>
      </c>
      <c r="C19" s="262" t="s">
        <v>121</v>
      </c>
      <c r="D19" s="221" t="s">
        <v>118</v>
      </c>
      <c r="E19" s="227">
        <v>8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22">
        <v>0.28025</v>
      </c>
      <c r="O19" s="222">
        <f>ROUND(E19*N19,5)</f>
        <v>2.242</v>
      </c>
      <c r="P19" s="222">
        <v>0.41699999999999998</v>
      </c>
      <c r="Q19" s="222">
        <f>ROUND(E19*P19,5)</f>
        <v>3.3359999999999999</v>
      </c>
      <c r="R19" s="222"/>
      <c r="S19" s="222"/>
      <c r="T19" s="223">
        <v>4.7230499999999997</v>
      </c>
      <c r="U19" s="222">
        <f>ROUND(E19*T19,2)</f>
        <v>37.78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105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100</v>
      </c>
      <c r="B20" s="220" t="s">
        <v>59</v>
      </c>
      <c r="C20" s="263" t="s">
        <v>60</v>
      </c>
      <c r="D20" s="224"/>
      <c r="E20" s="228"/>
      <c r="F20" s="231"/>
      <c r="G20" s="231">
        <f>SUMIF(AE21:AE21,"&lt;&gt;NOR",G21:G21)</f>
        <v>0</v>
      </c>
      <c r="H20" s="231"/>
      <c r="I20" s="231">
        <f>SUM(I21:I21)</f>
        <v>0</v>
      </c>
      <c r="J20" s="231"/>
      <c r="K20" s="231">
        <f>SUM(K21:K21)</f>
        <v>0</v>
      </c>
      <c r="L20" s="231"/>
      <c r="M20" s="231">
        <f>SUM(M21:M21)</f>
        <v>0</v>
      </c>
      <c r="N20" s="225"/>
      <c r="O20" s="225">
        <f>SUM(O21:O21)</f>
        <v>0</v>
      </c>
      <c r="P20" s="225"/>
      <c r="Q20" s="225">
        <f>SUM(Q21:Q21)</f>
        <v>4.4000000000000004</v>
      </c>
      <c r="R20" s="225"/>
      <c r="S20" s="225"/>
      <c r="T20" s="226"/>
      <c r="U20" s="225">
        <f>SUM(U21:U21)</f>
        <v>8.4700000000000006</v>
      </c>
      <c r="AE20" t="s">
        <v>101</v>
      </c>
    </row>
    <row r="21" spans="1:60" ht="22.5" outlineLevel="1" x14ac:dyDescent="0.2">
      <c r="A21" s="213">
        <v>9</v>
      </c>
      <c r="B21" s="219" t="s">
        <v>122</v>
      </c>
      <c r="C21" s="262" t="s">
        <v>123</v>
      </c>
      <c r="D21" s="221" t="s">
        <v>104</v>
      </c>
      <c r="E21" s="227">
        <v>2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22">
        <v>0</v>
      </c>
      <c r="O21" s="222">
        <f>ROUND(E21*N21,5)</f>
        <v>0</v>
      </c>
      <c r="P21" s="222">
        <v>2.2000000000000002</v>
      </c>
      <c r="Q21" s="222">
        <f>ROUND(E21*P21,5)</f>
        <v>4.4000000000000004</v>
      </c>
      <c r="R21" s="222"/>
      <c r="S21" s="222"/>
      <c r="T21" s="223">
        <v>4.2350000000000003</v>
      </c>
      <c r="U21" s="222">
        <f>ROUND(E21*T21,2)</f>
        <v>8.4700000000000006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105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100</v>
      </c>
      <c r="B22" s="220" t="s">
        <v>61</v>
      </c>
      <c r="C22" s="263" t="s">
        <v>62</v>
      </c>
      <c r="D22" s="224"/>
      <c r="E22" s="228"/>
      <c r="F22" s="231"/>
      <c r="G22" s="231">
        <f>SUMIF(AE23:AE23,"&lt;&gt;NOR",G23:G23)</f>
        <v>0</v>
      </c>
      <c r="H22" s="231"/>
      <c r="I22" s="231">
        <f>SUM(I23:I23)</f>
        <v>0</v>
      </c>
      <c r="J22" s="231"/>
      <c r="K22" s="231">
        <f>SUM(K23:K23)</f>
        <v>0</v>
      </c>
      <c r="L22" s="231"/>
      <c r="M22" s="231">
        <f>SUM(M23:M23)</f>
        <v>0</v>
      </c>
      <c r="N22" s="225"/>
      <c r="O22" s="225">
        <f>SUM(O23:O23)</f>
        <v>5.8799999999999998E-3</v>
      </c>
      <c r="P22" s="225"/>
      <c r="Q22" s="225">
        <f>SUM(Q23:Q23)</f>
        <v>0.48</v>
      </c>
      <c r="R22" s="225"/>
      <c r="S22" s="225"/>
      <c r="T22" s="226"/>
      <c r="U22" s="225">
        <f>SUM(U23:U23)</f>
        <v>10.26</v>
      </c>
      <c r="AE22" t="s">
        <v>101</v>
      </c>
    </row>
    <row r="23" spans="1:60" outlineLevel="1" x14ac:dyDescent="0.2">
      <c r="A23" s="213">
        <v>10</v>
      </c>
      <c r="B23" s="219" t="s">
        <v>124</v>
      </c>
      <c r="C23" s="262" t="s">
        <v>125</v>
      </c>
      <c r="D23" s="221" t="s">
        <v>126</v>
      </c>
      <c r="E23" s="227">
        <v>12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22">
        <v>4.8999999999999998E-4</v>
      </c>
      <c r="O23" s="222">
        <f>ROUND(E23*N23,5)</f>
        <v>5.8799999999999998E-3</v>
      </c>
      <c r="P23" s="222">
        <v>0.04</v>
      </c>
      <c r="Q23" s="222">
        <f>ROUND(E23*P23,5)</f>
        <v>0.48</v>
      </c>
      <c r="R23" s="222"/>
      <c r="S23" s="222"/>
      <c r="T23" s="223">
        <v>0.85499999999999998</v>
      </c>
      <c r="U23" s="222">
        <f>ROUND(E23*T23,2)</f>
        <v>10.26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105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14" t="s">
        <v>100</v>
      </c>
      <c r="B24" s="220" t="s">
        <v>63</v>
      </c>
      <c r="C24" s="263" t="s">
        <v>64</v>
      </c>
      <c r="D24" s="224"/>
      <c r="E24" s="228"/>
      <c r="F24" s="231"/>
      <c r="G24" s="231">
        <f>SUMIF(AE25:AE25,"&lt;&gt;NOR",G25:G25)</f>
        <v>0</v>
      </c>
      <c r="H24" s="231"/>
      <c r="I24" s="231">
        <f>SUM(I25:I25)</f>
        <v>0</v>
      </c>
      <c r="J24" s="231"/>
      <c r="K24" s="231">
        <f>SUM(K25:K25)</f>
        <v>0</v>
      </c>
      <c r="L24" s="231"/>
      <c r="M24" s="231">
        <f>SUM(M25:M25)</f>
        <v>0</v>
      </c>
      <c r="N24" s="225"/>
      <c r="O24" s="225">
        <f>SUM(O25:O25)</f>
        <v>0</v>
      </c>
      <c r="P24" s="225"/>
      <c r="Q24" s="225">
        <f>SUM(Q25:Q25)</f>
        <v>0</v>
      </c>
      <c r="R24" s="225"/>
      <c r="S24" s="225"/>
      <c r="T24" s="226"/>
      <c r="U24" s="225">
        <f>SUM(U25:U25)</f>
        <v>5.65</v>
      </c>
      <c r="AE24" t="s">
        <v>101</v>
      </c>
    </row>
    <row r="25" spans="1:60" outlineLevel="1" x14ac:dyDescent="0.2">
      <c r="A25" s="213">
        <v>11</v>
      </c>
      <c r="B25" s="219" t="s">
        <v>127</v>
      </c>
      <c r="C25" s="262" t="s">
        <v>128</v>
      </c>
      <c r="D25" s="221" t="s">
        <v>129</v>
      </c>
      <c r="E25" s="227">
        <v>6.6273400000000002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0.85199999999999998</v>
      </c>
      <c r="U25" s="222">
        <f>ROUND(E25*T25,2)</f>
        <v>5.65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105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4" t="s">
        <v>100</v>
      </c>
      <c r="B26" s="220" t="s">
        <v>65</v>
      </c>
      <c r="C26" s="263" t="s">
        <v>66</v>
      </c>
      <c r="D26" s="224"/>
      <c r="E26" s="228"/>
      <c r="F26" s="231"/>
      <c r="G26" s="231">
        <f>SUMIF(AE27:AE27,"&lt;&gt;NOR",G27:G27)</f>
        <v>0</v>
      </c>
      <c r="H26" s="231"/>
      <c r="I26" s="231">
        <f>SUM(I27:I27)</f>
        <v>0</v>
      </c>
      <c r="J26" s="231"/>
      <c r="K26" s="231">
        <f>SUM(K27:K27)</f>
        <v>0</v>
      </c>
      <c r="L26" s="231"/>
      <c r="M26" s="231">
        <f>SUM(M27:M27)</f>
        <v>0</v>
      </c>
      <c r="N26" s="225"/>
      <c r="O26" s="225">
        <f>SUM(O27:O27)</f>
        <v>8.3199999999999993E-3</v>
      </c>
      <c r="P26" s="225"/>
      <c r="Q26" s="225">
        <f>SUM(Q27:Q27)</f>
        <v>0</v>
      </c>
      <c r="R26" s="225"/>
      <c r="S26" s="225"/>
      <c r="T26" s="226"/>
      <c r="U26" s="225">
        <f>SUM(U27:U27)</f>
        <v>10.77</v>
      </c>
      <c r="AE26" t="s">
        <v>101</v>
      </c>
    </row>
    <row r="27" spans="1:60" outlineLevel="1" x14ac:dyDescent="0.2">
      <c r="A27" s="213">
        <v>12</v>
      </c>
      <c r="B27" s="219" t="s">
        <v>130</v>
      </c>
      <c r="C27" s="262" t="s">
        <v>131</v>
      </c>
      <c r="D27" s="221" t="s">
        <v>132</v>
      </c>
      <c r="E27" s="227">
        <v>2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22">
        <v>4.1599999999999996E-3</v>
      </c>
      <c r="O27" s="222">
        <f>ROUND(E27*N27,5)</f>
        <v>8.3199999999999993E-3</v>
      </c>
      <c r="P27" s="222">
        <v>0</v>
      </c>
      <c r="Q27" s="222">
        <f>ROUND(E27*P27,5)</f>
        <v>0</v>
      </c>
      <c r="R27" s="222"/>
      <c r="S27" s="222"/>
      <c r="T27" s="223">
        <v>5.383</v>
      </c>
      <c r="U27" s="222">
        <f>ROUND(E27*T27,2)</f>
        <v>10.77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105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14" t="s">
        <v>100</v>
      </c>
      <c r="B28" s="220" t="s">
        <v>67</v>
      </c>
      <c r="C28" s="263" t="s">
        <v>68</v>
      </c>
      <c r="D28" s="224"/>
      <c r="E28" s="228"/>
      <c r="F28" s="231"/>
      <c r="G28" s="231">
        <f>SUMIF(AE29:AE49,"&lt;&gt;NOR",G29:G49)</f>
        <v>0</v>
      </c>
      <c r="H28" s="231"/>
      <c r="I28" s="231">
        <f>SUM(I29:I49)</f>
        <v>0</v>
      </c>
      <c r="J28" s="231"/>
      <c r="K28" s="231">
        <f>SUM(K29:K49)</f>
        <v>0</v>
      </c>
      <c r="L28" s="231"/>
      <c r="M28" s="231">
        <f>SUM(M29:M49)</f>
        <v>0</v>
      </c>
      <c r="N28" s="225"/>
      <c r="O28" s="225">
        <f>SUM(O29:O49)</f>
        <v>0.16250999999999999</v>
      </c>
      <c r="P28" s="225"/>
      <c r="Q28" s="225">
        <f>SUM(Q29:Q49)</f>
        <v>0.49236000000000002</v>
      </c>
      <c r="R28" s="225"/>
      <c r="S28" s="225"/>
      <c r="T28" s="226"/>
      <c r="U28" s="225">
        <f>SUM(U29:U49)</f>
        <v>86.029999999999987</v>
      </c>
      <c r="AE28" t="s">
        <v>101</v>
      </c>
    </row>
    <row r="29" spans="1:60" outlineLevel="1" x14ac:dyDescent="0.2">
      <c r="A29" s="213">
        <v>13</v>
      </c>
      <c r="B29" s="219" t="s">
        <v>133</v>
      </c>
      <c r="C29" s="262" t="s">
        <v>134</v>
      </c>
      <c r="D29" s="221" t="s">
        <v>126</v>
      </c>
      <c r="E29" s="227">
        <v>6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22">
        <v>3.8000000000000002E-4</v>
      </c>
      <c r="O29" s="222">
        <f>ROUND(E29*N29,5)</f>
        <v>2.2799999999999999E-3</v>
      </c>
      <c r="P29" s="222">
        <v>0</v>
      </c>
      <c r="Q29" s="222">
        <f>ROUND(E29*P29,5)</f>
        <v>0</v>
      </c>
      <c r="R29" s="222"/>
      <c r="S29" s="222"/>
      <c r="T29" s="223">
        <v>0.32</v>
      </c>
      <c r="U29" s="222">
        <f>ROUND(E29*T29,2)</f>
        <v>1.92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105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14</v>
      </c>
      <c r="B30" s="219" t="s">
        <v>135</v>
      </c>
      <c r="C30" s="262" t="s">
        <v>136</v>
      </c>
      <c r="D30" s="221" t="s">
        <v>126</v>
      </c>
      <c r="E30" s="227">
        <v>6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3.4000000000000002E-4</v>
      </c>
      <c r="O30" s="222">
        <f>ROUND(E30*N30,5)</f>
        <v>2.0400000000000001E-3</v>
      </c>
      <c r="P30" s="222">
        <v>0</v>
      </c>
      <c r="Q30" s="222">
        <f>ROUND(E30*P30,5)</f>
        <v>0</v>
      </c>
      <c r="R30" s="222"/>
      <c r="S30" s="222"/>
      <c r="T30" s="223">
        <v>0.32</v>
      </c>
      <c r="U30" s="222">
        <f>ROUND(E30*T30,2)</f>
        <v>1.92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105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15</v>
      </c>
      <c r="B31" s="219" t="s">
        <v>137</v>
      </c>
      <c r="C31" s="262" t="s">
        <v>138</v>
      </c>
      <c r="D31" s="221" t="s">
        <v>126</v>
      </c>
      <c r="E31" s="227">
        <v>12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22">
        <v>4.6999999999999999E-4</v>
      </c>
      <c r="O31" s="222">
        <f>ROUND(E31*N31,5)</f>
        <v>5.64E-3</v>
      </c>
      <c r="P31" s="222">
        <v>0</v>
      </c>
      <c r="Q31" s="222">
        <f>ROUND(E31*P31,5)</f>
        <v>0</v>
      </c>
      <c r="R31" s="222"/>
      <c r="S31" s="222"/>
      <c r="T31" s="223">
        <v>0.35899999999999999</v>
      </c>
      <c r="U31" s="222">
        <f>ROUND(E31*T31,2)</f>
        <v>4.3099999999999996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105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16</v>
      </c>
      <c r="B32" s="219" t="s">
        <v>139</v>
      </c>
      <c r="C32" s="262" t="s">
        <v>140</v>
      </c>
      <c r="D32" s="221" t="s">
        <v>126</v>
      </c>
      <c r="E32" s="227">
        <v>6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22">
        <v>6.9999999999999999E-4</v>
      </c>
      <c r="O32" s="222">
        <f>ROUND(E32*N32,5)</f>
        <v>4.1999999999999997E-3</v>
      </c>
      <c r="P32" s="222">
        <v>0</v>
      </c>
      <c r="Q32" s="222">
        <f>ROUND(E32*P32,5)</f>
        <v>0</v>
      </c>
      <c r="R32" s="222"/>
      <c r="S32" s="222"/>
      <c r="T32" s="223">
        <v>0.45200000000000001</v>
      </c>
      <c r="U32" s="222">
        <f>ROUND(E32*T32,2)</f>
        <v>2.71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105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17</v>
      </c>
      <c r="B33" s="219" t="s">
        <v>141</v>
      </c>
      <c r="C33" s="262" t="s">
        <v>142</v>
      </c>
      <c r="D33" s="221" t="s">
        <v>126</v>
      </c>
      <c r="E33" s="227">
        <v>4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22">
        <v>1.5200000000000001E-3</v>
      </c>
      <c r="O33" s="222">
        <f>ROUND(E33*N33,5)</f>
        <v>6.0800000000000003E-3</v>
      </c>
      <c r="P33" s="222">
        <v>0</v>
      </c>
      <c r="Q33" s="222">
        <f>ROUND(E33*P33,5)</f>
        <v>0</v>
      </c>
      <c r="R33" s="222"/>
      <c r="S33" s="222"/>
      <c r="T33" s="223">
        <v>1.173</v>
      </c>
      <c r="U33" s="222">
        <f>ROUND(E33*T33,2)</f>
        <v>4.6900000000000004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105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18</v>
      </c>
      <c r="B34" s="219" t="s">
        <v>143</v>
      </c>
      <c r="C34" s="262" t="s">
        <v>144</v>
      </c>
      <c r="D34" s="221" t="s">
        <v>126</v>
      </c>
      <c r="E34" s="227">
        <v>12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22">
        <v>7.7999999999999999E-4</v>
      </c>
      <c r="O34" s="222">
        <f>ROUND(E34*N34,5)</f>
        <v>9.3600000000000003E-3</v>
      </c>
      <c r="P34" s="222">
        <v>0</v>
      </c>
      <c r="Q34" s="222">
        <f>ROUND(E34*P34,5)</f>
        <v>0</v>
      </c>
      <c r="R34" s="222"/>
      <c r="S34" s="222"/>
      <c r="T34" s="223">
        <v>0.81899999999999995</v>
      </c>
      <c r="U34" s="222">
        <f>ROUND(E34*T34,2)</f>
        <v>9.83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105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19</v>
      </c>
      <c r="B35" s="219" t="s">
        <v>145</v>
      </c>
      <c r="C35" s="262" t="s">
        <v>146</v>
      </c>
      <c r="D35" s="221" t="s">
        <v>126</v>
      </c>
      <c r="E35" s="227">
        <v>15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22">
        <v>1.31E-3</v>
      </c>
      <c r="O35" s="222">
        <f>ROUND(E35*N35,5)</f>
        <v>1.9650000000000001E-2</v>
      </c>
      <c r="P35" s="222">
        <v>0</v>
      </c>
      <c r="Q35" s="222">
        <f>ROUND(E35*P35,5)</f>
        <v>0</v>
      </c>
      <c r="R35" s="222"/>
      <c r="S35" s="222"/>
      <c r="T35" s="223">
        <v>0.79700000000000004</v>
      </c>
      <c r="U35" s="222">
        <f>ROUND(E35*T35,2)</f>
        <v>11.96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105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20</v>
      </c>
      <c r="B36" s="219" t="s">
        <v>147</v>
      </c>
      <c r="C36" s="262" t="s">
        <v>148</v>
      </c>
      <c r="D36" s="221" t="s">
        <v>126</v>
      </c>
      <c r="E36" s="227">
        <v>16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22">
        <v>2.0999999999999999E-3</v>
      </c>
      <c r="O36" s="222">
        <f>ROUND(E36*N36,5)</f>
        <v>3.3599999999999998E-2</v>
      </c>
      <c r="P36" s="222">
        <v>0</v>
      </c>
      <c r="Q36" s="222">
        <f>ROUND(E36*P36,5)</f>
        <v>0</v>
      </c>
      <c r="R36" s="222"/>
      <c r="S36" s="222"/>
      <c r="T36" s="223">
        <v>0.8</v>
      </c>
      <c r="U36" s="222">
        <f>ROUND(E36*T36,2)</f>
        <v>12.8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105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21</v>
      </c>
      <c r="B37" s="219" t="s">
        <v>149</v>
      </c>
      <c r="C37" s="262" t="s">
        <v>150</v>
      </c>
      <c r="D37" s="221" t="s">
        <v>132</v>
      </c>
      <c r="E37" s="227">
        <v>1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0.14799999999999999</v>
      </c>
      <c r="U37" s="222">
        <f>ROUND(E37*T37,2)</f>
        <v>0.15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105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22</v>
      </c>
      <c r="B38" s="219" t="s">
        <v>151</v>
      </c>
      <c r="C38" s="262" t="s">
        <v>152</v>
      </c>
      <c r="D38" s="221" t="s">
        <v>132</v>
      </c>
      <c r="E38" s="227">
        <v>7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0.157</v>
      </c>
      <c r="U38" s="222">
        <f>ROUND(E38*T38,2)</f>
        <v>1.1000000000000001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105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23</v>
      </c>
      <c r="B39" s="219" t="s">
        <v>153</v>
      </c>
      <c r="C39" s="262" t="s">
        <v>154</v>
      </c>
      <c r="D39" s="221" t="s">
        <v>132</v>
      </c>
      <c r="E39" s="227">
        <v>9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0.17399999999999999</v>
      </c>
      <c r="U39" s="222">
        <f>ROUND(E39*T39,2)</f>
        <v>1.57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105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24</v>
      </c>
      <c r="B40" s="219" t="s">
        <v>155</v>
      </c>
      <c r="C40" s="262" t="s">
        <v>156</v>
      </c>
      <c r="D40" s="221" t="s">
        <v>132</v>
      </c>
      <c r="E40" s="227">
        <v>3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0.25900000000000001</v>
      </c>
      <c r="U40" s="222">
        <f>ROUND(E40*T40,2)</f>
        <v>0.78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105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25</v>
      </c>
      <c r="B41" s="219" t="s">
        <v>157</v>
      </c>
      <c r="C41" s="262" t="s">
        <v>158</v>
      </c>
      <c r="D41" s="221" t="s">
        <v>132</v>
      </c>
      <c r="E41" s="227">
        <v>4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3.8000000000000002E-4</v>
      </c>
      <c r="O41" s="222">
        <f>ROUND(E41*N41,5)</f>
        <v>1.5200000000000001E-3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159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26</v>
      </c>
      <c r="B42" s="219" t="s">
        <v>160</v>
      </c>
      <c r="C42" s="262" t="s">
        <v>161</v>
      </c>
      <c r="D42" s="221" t="s">
        <v>132</v>
      </c>
      <c r="E42" s="227">
        <v>2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2.0000000000000001E-4</v>
      </c>
      <c r="O42" s="222">
        <f>ROUND(E42*N42,5)</f>
        <v>4.0000000000000002E-4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159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27</v>
      </c>
      <c r="B43" s="219" t="s">
        <v>162</v>
      </c>
      <c r="C43" s="262" t="s">
        <v>163</v>
      </c>
      <c r="D43" s="221" t="s">
        <v>132</v>
      </c>
      <c r="E43" s="227">
        <v>1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22">
        <v>7.2700000000000001E-2</v>
      </c>
      <c r="O43" s="222">
        <f>ROUND(E43*N43,5)</f>
        <v>7.2700000000000001E-2</v>
      </c>
      <c r="P43" s="222">
        <v>0</v>
      </c>
      <c r="Q43" s="222">
        <f>ROUND(E43*P43,5)</f>
        <v>0</v>
      </c>
      <c r="R43" s="222"/>
      <c r="S43" s="222"/>
      <c r="T43" s="223">
        <v>2.63</v>
      </c>
      <c r="U43" s="222">
        <f>ROUND(E43*T43,2)</f>
        <v>2.63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105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3">
        <v>28</v>
      </c>
      <c r="B44" s="219" t="s">
        <v>164</v>
      </c>
      <c r="C44" s="262" t="s">
        <v>165</v>
      </c>
      <c r="D44" s="221" t="s">
        <v>126</v>
      </c>
      <c r="E44" s="227">
        <v>33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0</v>
      </c>
      <c r="O44" s="222">
        <f>ROUND(E44*N44,5)</f>
        <v>0</v>
      </c>
      <c r="P44" s="222">
        <v>1.4919999999999999E-2</v>
      </c>
      <c r="Q44" s="222">
        <f>ROUND(E44*P44,5)</f>
        <v>0.49236000000000002</v>
      </c>
      <c r="R44" s="222"/>
      <c r="S44" s="222"/>
      <c r="T44" s="223">
        <v>0.41299999999999998</v>
      </c>
      <c r="U44" s="222">
        <f>ROUND(E44*T44,2)</f>
        <v>13.63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105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3">
        <v>29</v>
      </c>
      <c r="B45" s="219" t="s">
        <v>166</v>
      </c>
      <c r="C45" s="262" t="s">
        <v>167</v>
      </c>
      <c r="D45" s="221" t="s">
        <v>132</v>
      </c>
      <c r="E45" s="227">
        <v>4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0.83399999999999996</v>
      </c>
      <c r="U45" s="222">
        <f>ROUND(E45*T45,2)</f>
        <v>3.34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105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30</v>
      </c>
      <c r="B46" s="219" t="s">
        <v>168</v>
      </c>
      <c r="C46" s="262" t="s">
        <v>169</v>
      </c>
      <c r="D46" s="221" t="s">
        <v>132</v>
      </c>
      <c r="E46" s="227">
        <v>7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0.99199999999999999</v>
      </c>
      <c r="U46" s="222">
        <f>ROUND(E46*T46,2)</f>
        <v>6.94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105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31</v>
      </c>
      <c r="B47" s="219" t="s">
        <v>170</v>
      </c>
      <c r="C47" s="262" t="s">
        <v>171</v>
      </c>
      <c r="D47" s="221" t="s">
        <v>126</v>
      </c>
      <c r="E47" s="227">
        <v>71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4.8000000000000001E-2</v>
      </c>
      <c r="U47" s="222">
        <f>ROUND(E47*T47,2)</f>
        <v>3.41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105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32</v>
      </c>
      <c r="B48" s="219" t="s">
        <v>172</v>
      </c>
      <c r="C48" s="262" t="s">
        <v>173</v>
      </c>
      <c r="D48" s="221" t="s">
        <v>132</v>
      </c>
      <c r="E48" s="227">
        <v>7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22">
        <v>7.2000000000000005E-4</v>
      </c>
      <c r="O48" s="222">
        <f>ROUND(E48*N48,5)</f>
        <v>5.0400000000000002E-3</v>
      </c>
      <c r="P48" s="222">
        <v>0</v>
      </c>
      <c r="Q48" s="222">
        <f>ROUND(E48*P48,5)</f>
        <v>0</v>
      </c>
      <c r="R48" s="222"/>
      <c r="S48" s="222"/>
      <c r="T48" s="223">
        <v>0.3</v>
      </c>
      <c r="U48" s="222">
        <f>ROUND(E48*T48,2)</f>
        <v>2.1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105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33</v>
      </c>
      <c r="B49" s="219" t="s">
        <v>174</v>
      </c>
      <c r="C49" s="262" t="s">
        <v>175</v>
      </c>
      <c r="D49" s="221" t="s">
        <v>129</v>
      </c>
      <c r="E49" s="227">
        <v>0.16250999999999999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1.47</v>
      </c>
      <c r="U49" s="222">
        <f>ROUND(E49*T49,2)</f>
        <v>0.24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105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214" t="s">
        <v>100</v>
      </c>
      <c r="B50" s="220" t="s">
        <v>69</v>
      </c>
      <c r="C50" s="263" t="s">
        <v>70</v>
      </c>
      <c r="D50" s="224"/>
      <c r="E50" s="228"/>
      <c r="F50" s="231"/>
      <c r="G50" s="231">
        <f>SUMIF(AE51:AE67,"&lt;&gt;NOR",G51:G67)</f>
        <v>0</v>
      </c>
      <c r="H50" s="231"/>
      <c r="I50" s="231">
        <f>SUM(I51:I67)</f>
        <v>0</v>
      </c>
      <c r="J50" s="231"/>
      <c r="K50" s="231">
        <f>SUM(K51:K67)</f>
        <v>0</v>
      </c>
      <c r="L50" s="231"/>
      <c r="M50" s="231">
        <f>SUM(M51:M67)</f>
        <v>0</v>
      </c>
      <c r="N50" s="225"/>
      <c r="O50" s="225">
        <f>SUM(O51:O67)</f>
        <v>7.5750000000000012E-2</v>
      </c>
      <c r="P50" s="225"/>
      <c r="Q50" s="225">
        <f>SUM(Q51:Q67)</f>
        <v>0</v>
      </c>
      <c r="R50" s="225"/>
      <c r="S50" s="225"/>
      <c r="T50" s="226"/>
      <c r="U50" s="225">
        <f>SUM(U51:U67)</f>
        <v>79.790000000000006</v>
      </c>
      <c r="AE50" t="s">
        <v>101</v>
      </c>
    </row>
    <row r="51" spans="1:60" outlineLevel="1" x14ac:dyDescent="0.2">
      <c r="A51" s="213">
        <v>34</v>
      </c>
      <c r="B51" s="219" t="s">
        <v>176</v>
      </c>
      <c r="C51" s="262" t="s">
        <v>177</v>
      </c>
      <c r="D51" s="221" t="s">
        <v>126</v>
      </c>
      <c r="E51" s="227">
        <v>57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22">
        <v>4.6999999999999999E-4</v>
      </c>
      <c r="O51" s="222">
        <f>ROUND(E51*N51,5)</f>
        <v>2.6790000000000001E-2</v>
      </c>
      <c r="P51" s="222">
        <v>0</v>
      </c>
      <c r="Q51" s="222">
        <f>ROUND(E51*P51,5)</f>
        <v>0</v>
      </c>
      <c r="R51" s="222"/>
      <c r="S51" s="222"/>
      <c r="T51" s="223">
        <v>0.52200000000000002</v>
      </c>
      <c r="U51" s="222">
        <f>ROUND(E51*T51,2)</f>
        <v>29.75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105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35</v>
      </c>
      <c r="B52" s="219" t="s">
        <v>178</v>
      </c>
      <c r="C52" s="262" t="s">
        <v>179</v>
      </c>
      <c r="D52" s="221" t="s">
        <v>126</v>
      </c>
      <c r="E52" s="227">
        <v>6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22">
        <v>5.8E-4</v>
      </c>
      <c r="O52" s="222">
        <f>ROUND(E52*N52,5)</f>
        <v>3.48E-3</v>
      </c>
      <c r="P52" s="222">
        <v>0</v>
      </c>
      <c r="Q52" s="222">
        <f>ROUND(E52*P52,5)</f>
        <v>0</v>
      </c>
      <c r="R52" s="222"/>
      <c r="S52" s="222"/>
      <c r="T52" s="223">
        <v>0.6159</v>
      </c>
      <c r="U52" s="222">
        <f>ROUND(E52*T52,2)</f>
        <v>3.7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105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36</v>
      </c>
      <c r="B53" s="219" t="s">
        <v>180</v>
      </c>
      <c r="C53" s="262" t="s">
        <v>181</v>
      </c>
      <c r="D53" s="221" t="s">
        <v>126</v>
      </c>
      <c r="E53" s="227">
        <v>8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22">
        <v>7.3999999999999999E-4</v>
      </c>
      <c r="O53" s="222">
        <f>ROUND(E53*N53,5)</f>
        <v>5.9199999999999999E-3</v>
      </c>
      <c r="P53" s="222">
        <v>0</v>
      </c>
      <c r="Q53" s="222">
        <f>ROUND(E53*P53,5)</f>
        <v>0</v>
      </c>
      <c r="R53" s="222"/>
      <c r="S53" s="222"/>
      <c r="T53" s="223">
        <v>0.68279999999999996</v>
      </c>
      <c r="U53" s="222">
        <f>ROUND(E53*T53,2)</f>
        <v>5.46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105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37</v>
      </c>
      <c r="B54" s="219" t="s">
        <v>182</v>
      </c>
      <c r="C54" s="262" t="s">
        <v>183</v>
      </c>
      <c r="D54" s="221" t="s">
        <v>126</v>
      </c>
      <c r="E54" s="227">
        <v>32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22">
        <v>2.0000000000000002E-5</v>
      </c>
      <c r="O54" s="222">
        <f>ROUND(E54*N54,5)</f>
        <v>6.4000000000000005E-4</v>
      </c>
      <c r="P54" s="222">
        <v>0</v>
      </c>
      <c r="Q54" s="222">
        <f>ROUND(E54*P54,5)</f>
        <v>0</v>
      </c>
      <c r="R54" s="222"/>
      <c r="S54" s="222"/>
      <c r="T54" s="223">
        <v>0.129</v>
      </c>
      <c r="U54" s="222">
        <f>ROUND(E54*T54,2)</f>
        <v>4.13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105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38</v>
      </c>
      <c r="B55" s="219" t="s">
        <v>184</v>
      </c>
      <c r="C55" s="262" t="s">
        <v>185</v>
      </c>
      <c r="D55" s="221" t="s">
        <v>126</v>
      </c>
      <c r="E55" s="227">
        <v>3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22">
        <v>6.0000000000000002E-5</v>
      </c>
      <c r="O55" s="222">
        <f>ROUND(E55*N55,5)</f>
        <v>1.8000000000000001E-4</v>
      </c>
      <c r="P55" s="222">
        <v>0</v>
      </c>
      <c r="Q55" s="222">
        <f>ROUND(E55*P55,5)</f>
        <v>0</v>
      </c>
      <c r="R55" s="222"/>
      <c r="S55" s="222"/>
      <c r="T55" s="223">
        <v>0.129</v>
      </c>
      <c r="U55" s="222">
        <f>ROUND(E55*T55,2)</f>
        <v>0.39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105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39</v>
      </c>
      <c r="B56" s="219" t="s">
        <v>186</v>
      </c>
      <c r="C56" s="262" t="s">
        <v>187</v>
      </c>
      <c r="D56" s="221" t="s">
        <v>126</v>
      </c>
      <c r="E56" s="227">
        <v>4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22">
        <v>5.0000000000000002E-5</v>
      </c>
      <c r="O56" s="222">
        <f>ROUND(E56*N56,5)</f>
        <v>2.0000000000000001E-4</v>
      </c>
      <c r="P56" s="222">
        <v>0</v>
      </c>
      <c r="Q56" s="222">
        <f>ROUND(E56*P56,5)</f>
        <v>0</v>
      </c>
      <c r="R56" s="222"/>
      <c r="S56" s="222"/>
      <c r="T56" s="223">
        <v>0.14199999999999999</v>
      </c>
      <c r="U56" s="222">
        <f>ROUND(E56*T56,2)</f>
        <v>0.56999999999999995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105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40</v>
      </c>
      <c r="B57" s="219" t="s">
        <v>188</v>
      </c>
      <c r="C57" s="262" t="s">
        <v>189</v>
      </c>
      <c r="D57" s="221" t="s">
        <v>126</v>
      </c>
      <c r="E57" s="227">
        <v>25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22">
        <v>5.0000000000000002E-5</v>
      </c>
      <c r="O57" s="222">
        <f>ROUND(E57*N57,5)</f>
        <v>1.25E-3</v>
      </c>
      <c r="P57" s="222">
        <v>0</v>
      </c>
      <c r="Q57" s="222">
        <f>ROUND(E57*P57,5)</f>
        <v>0</v>
      </c>
      <c r="R57" s="222"/>
      <c r="S57" s="222"/>
      <c r="T57" s="223">
        <v>0.129</v>
      </c>
      <c r="U57" s="222">
        <f>ROUND(E57*T57,2)</f>
        <v>3.23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105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13">
        <v>41</v>
      </c>
      <c r="B58" s="219" t="s">
        <v>190</v>
      </c>
      <c r="C58" s="262" t="s">
        <v>191</v>
      </c>
      <c r="D58" s="221" t="s">
        <v>126</v>
      </c>
      <c r="E58" s="227">
        <v>3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22">
        <v>6.9999999999999994E-5</v>
      </c>
      <c r="O58" s="222">
        <f>ROUND(E58*N58,5)</f>
        <v>2.1000000000000001E-4</v>
      </c>
      <c r="P58" s="222">
        <v>0</v>
      </c>
      <c r="Q58" s="222">
        <f>ROUND(E58*P58,5)</f>
        <v>0</v>
      </c>
      <c r="R58" s="222"/>
      <c r="S58" s="222"/>
      <c r="T58" s="223">
        <v>0.129</v>
      </c>
      <c r="U58" s="222">
        <f>ROUND(E58*T58,2)</f>
        <v>0.39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105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>
        <v>42</v>
      </c>
      <c r="B59" s="219" t="s">
        <v>192</v>
      </c>
      <c r="C59" s="262" t="s">
        <v>193</v>
      </c>
      <c r="D59" s="221" t="s">
        <v>126</v>
      </c>
      <c r="E59" s="227">
        <v>4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22">
        <v>6.9999999999999994E-5</v>
      </c>
      <c r="O59" s="222">
        <f>ROUND(E59*N59,5)</f>
        <v>2.7999999999999998E-4</v>
      </c>
      <c r="P59" s="222">
        <v>0</v>
      </c>
      <c r="Q59" s="222">
        <f>ROUND(E59*P59,5)</f>
        <v>0</v>
      </c>
      <c r="R59" s="222"/>
      <c r="S59" s="222"/>
      <c r="T59" s="223">
        <v>0.14199999999999999</v>
      </c>
      <c r="U59" s="222">
        <f>ROUND(E59*T59,2)</f>
        <v>0.56999999999999995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105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43</v>
      </c>
      <c r="B60" s="219" t="s">
        <v>194</v>
      </c>
      <c r="C60" s="262" t="s">
        <v>195</v>
      </c>
      <c r="D60" s="221" t="s">
        <v>132</v>
      </c>
      <c r="E60" s="227">
        <v>31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21</v>
      </c>
      <c r="M60" s="230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0.42499999999999999</v>
      </c>
      <c r="U60" s="222">
        <f>ROUND(E60*T60,2)</f>
        <v>13.18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105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44</v>
      </c>
      <c r="B61" s="219" t="s">
        <v>196</v>
      </c>
      <c r="C61" s="262" t="s">
        <v>197</v>
      </c>
      <c r="D61" s="221" t="s">
        <v>132</v>
      </c>
      <c r="E61" s="227">
        <v>5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22">
        <v>6.3000000000000003E-4</v>
      </c>
      <c r="O61" s="222">
        <f>ROUND(E61*N61,5)</f>
        <v>3.15E-3</v>
      </c>
      <c r="P61" s="222">
        <v>0</v>
      </c>
      <c r="Q61" s="222">
        <f>ROUND(E61*P61,5)</f>
        <v>0</v>
      </c>
      <c r="R61" s="222"/>
      <c r="S61" s="222"/>
      <c r="T61" s="223">
        <v>0.27200000000000002</v>
      </c>
      <c r="U61" s="222">
        <f>ROUND(E61*T61,2)</f>
        <v>1.36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105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45</v>
      </c>
      <c r="B62" s="219" t="s">
        <v>198</v>
      </c>
      <c r="C62" s="262" t="s">
        <v>199</v>
      </c>
      <c r="D62" s="221" t="s">
        <v>200</v>
      </c>
      <c r="E62" s="227">
        <v>13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22">
        <v>1.48E-3</v>
      </c>
      <c r="O62" s="222">
        <f>ROUND(E62*N62,5)</f>
        <v>1.924E-2</v>
      </c>
      <c r="P62" s="222">
        <v>0</v>
      </c>
      <c r="Q62" s="222">
        <f>ROUND(E62*P62,5)</f>
        <v>0</v>
      </c>
      <c r="R62" s="222"/>
      <c r="S62" s="222"/>
      <c r="T62" s="223">
        <v>0.54</v>
      </c>
      <c r="U62" s="222">
        <f>ROUND(E62*T62,2)</f>
        <v>7.02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105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46</v>
      </c>
      <c r="B63" s="219" t="s">
        <v>201</v>
      </c>
      <c r="C63" s="262" t="s">
        <v>202</v>
      </c>
      <c r="D63" s="221" t="s">
        <v>132</v>
      </c>
      <c r="E63" s="227">
        <v>2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22">
        <v>3.2000000000000003E-4</v>
      </c>
      <c r="O63" s="222">
        <f>ROUND(E63*N63,5)</f>
        <v>6.4000000000000005E-4</v>
      </c>
      <c r="P63" s="222">
        <v>0</v>
      </c>
      <c r="Q63" s="222">
        <f>ROUND(E63*P63,5)</f>
        <v>0</v>
      </c>
      <c r="R63" s="222"/>
      <c r="S63" s="222"/>
      <c r="T63" s="223">
        <v>0.22700000000000001</v>
      </c>
      <c r="U63" s="222">
        <f>ROUND(E63*T63,2)</f>
        <v>0.45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105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47</v>
      </c>
      <c r="B64" s="219" t="s">
        <v>203</v>
      </c>
      <c r="C64" s="262" t="s">
        <v>204</v>
      </c>
      <c r="D64" s="221" t="s">
        <v>132</v>
      </c>
      <c r="E64" s="227">
        <v>2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22">
        <v>1.3999999999999999E-4</v>
      </c>
      <c r="O64" s="222">
        <f>ROUND(E64*N64,5)</f>
        <v>2.7999999999999998E-4</v>
      </c>
      <c r="P64" s="222">
        <v>0</v>
      </c>
      <c r="Q64" s="222">
        <f>ROUND(E64*P64,5)</f>
        <v>0</v>
      </c>
      <c r="R64" s="222"/>
      <c r="S64" s="222"/>
      <c r="T64" s="223">
        <v>0.16500000000000001</v>
      </c>
      <c r="U64" s="222">
        <f>ROUND(E64*T64,2)</f>
        <v>0.33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105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48</v>
      </c>
      <c r="B65" s="219" t="s">
        <v>205</v>
      </c>
      <c r="C65" s="262" t="s">
        <v>206</v>
      </c>
      <c r="D65" s="221" t="s">
        <v>126</v>
      </c>
      <c r="E65" s="227">
        <v>71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22">
        <v>1.0000000000000001E-5</v>
      </c>
      <c r="O65" s="222">
        <f>ROUND(E65*N65,5)</f>
        <v>7.1000000000000002E-4</v>
      </c>
      <c r="P65" s="222">
        <v>0</v>
      </c>
      <c r="Q65" s="222">
        <f>ROUND(E65*P65,5)</f>
        <v>0</v>
      </c>
      <c r="R65" s="222"/>
      <c r="S65" s="222"/>
      <c r="T65" s="223">
        <v>6.2E-2</v>
      </c>
      <c r="U65" s="222">
        <f>ROUND(E65*T65,2)</f>
        <v>4.4000000000000004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105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49</v>
      </c>
      <c r="B66" s="219" t="s">
        <v>207</v>
      </c>
      <c r="C66" s="262" t="s">
        <v>208</v>
      </c>
      <c r="D66" s="221" t="s">
        <v>126</v>
      </c>
      <c r="E66" s="227">
        <v>71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22">
        <v>1.8000000000000001E-4</v>
      </c>
      <c r="O66" s="222">
        <f>ROUND(E66*N66,5)</f>
        <v>1.278E-2</v>
      </c>
      <c r="P66" s="222">
        <v>0</v>
      </c>
      <c r="Q66" s="222">
        <f>ROUND(E66*P66,5)</f>
        <v>0</v>
      </c>
      <c r="R66" s="222"/>
      <c r="S66" s="222"/>
      <c r="T66" s="223">
        <v>6.7000000000000004E-2</v>
      </c>
      <c r="U66" s="222">
        <f>ROUND(E66*T66,2)</f>
        <v>4.76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105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50</v>
      </c>
      <c r="B67" s="219" t="s">
        <v>209</v>
      </c>
      <c r="C67" s="262" t="s">
        <v>210</v>
      </c>
      <c r="D67" s="221" t="s">
        <v>129</v>
      </c>
      <c r="E67" s="227">
        <v>7.5749999999999998E-2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1.327</v>
      </c>
      <c r="U67" s="222">
        <f>ROUND(E67*T67,2)</f>
        <v>0.1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105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14" t="s">
        <v>100</v>
      </c>
      <c r="B68" s="220" t="s">
        <v>71</v>
      </c>
      <c r="C68" s="263" t="s">
        <v>72</v>
      </c>
      <c r="D68" s="224"/>
      <c r="E68" s="228"/>
      <c r="F68" s="231"/>
      <c r="G68" s="231">
        <f>SUMIF(AE69:AE82,"&lt;&gt;NOR",G69:G82)</f>
        <v>0</v>
      </c>
      <c r="H68" s="231"/>
      <c r="I68" s="231">
        <f>SUM(I69:I82)</f>
        <v>0</v>
      </c>
      <c r="J68" s="231"/>
      <c r="K68" s="231">
        <f>SUM(K69:K82)</f>
        <v>0</v>
      </c>
      <c r="L68" s="231"/>
      <c r="M68" s="231">
        <f>SUM(M69:M82)</f>
        <v>0</v>
      </c>
      <c r="N68" s="225"/>
      <c r="O68" s="225">
        <f>SUM(O69:O82)</f>
        <v>0.35845000000000005</v>
      </c>
      <c r="P68" s="225"/>
      <c r="Q68" s="225">
        <f>SUM(Q69:Q82)</f>
        <v>0</v>
      </c>
      <c r="R68" s="225"/>
      <c r="S68" s="225"/>
      <c r="T68" s="226"/>
      <c r="U68" s="225">
        <f>SUM(U69:U82)</f>
        <v>41.65</v>
      </c>
      <c r="AE68" t="s">
        <v>101</v>
      </c>
    </row>
    <row r="69" spans="1:60" outlineLevel="1" x14ac:dyDescent="0.2">
      <c r="A69" s="213">
        <v>51</v>
      </c>
      <c r="B69" s="219" t="s">
        <v>211</v>
      </c>
      <c r="C69" s="262" t="s">
        <v>212</v>
      </c>
      <c r="D69" s="221" t="s">
        <v>132</v>
      </c>
      <c r="E69" s="227">
        <v>7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22">
        <v>1.8669999999999999E-2</v>
      </c>
      <c r="O69" s="222">
        <f>ROUND(E69*N69,5)</f>
        <v>0.13069</v>
      </c>
      <c r="P69" s="222">
        <v>0</v>
      </c>
      <c r="Q69" s="222">
        <f>ROUND(E69*P69,5)</f>
        <v>0</v>
      </c>
      <c r="R69" s="222"/>
      <c r="S69" s="222"/>
      <c r="T69" s="223">
        <v>2.92136</v>
      </c>
      <c r="U69" s="222">
        <f>ROUND(E69*T69,2)</f>
        <v>20.45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119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13">
        <v>52</v>
      </c>
      <c r="B70" s="219" t="s">
        <v>213</v>
      </c>
      <c r="C70" s="262" t="s">
        <v>214</v>
      </c>
      <c r="D70" s="221" t="s">
        <v>132</v>
      </c>
      <c r="E70" s="227">
        <v>4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22">
        <v>1.7010000000000001E-2</v>
      </c>
      <c r="O70" s="222">
        <f>ROUND(E70*N70,5)</f>
        <v>6.8040000000000003E-2</v>
      </c>
      <c r="P70" s="222">
        <v>0</v>
      </c>
      <c r="Q70" s="222">
        <f>ROUND(E70*P70,5)</f>
        <v>0</v>
      </c>
      <c r="R70" s="222"/>
      <c r="S70" s="222"/>
      <c r="T70" s="223">
        <v>1.2529999999999999</v>
      </c>
      <c r="U70" s="222">
        <f>ROUND(E70*T70,2)</f>
        <v>5.01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105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53</v>
      </c>
      <c r="B71" s="219" t="s">
        <v>215</v>
      </c>
      <c r="C71" s="262" t="s">
        <v>216</v>
      </c>
      <c r="D71" s="221" t="s">
        <v>132</v>
      </c>
      <c r="E71" s="227">
        <v>1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22">
        <v>1.7010000000000001E-2</v>
      </c>
      <c r="O71" s="222">
        <f>ROUND(E71*N71,5)</f>
        <v>1.7010000000000001E-2</v>
      </c>
      <c r="P71" s="222">
        <v>0</v>
      </c>
      <c r="Q71" s="222">
        <f>ROUND(E71*P71,5)</f>
        <v>0</v>
      </c>
      <c r="R71" s="222"/>
      <c r="S71" s="222"/>
      <c r="T71" s="223">
        <v>1.2529999999999999</v>
      </c>
      <c r="U71" s="222">
        <f>ROUND(E71*T71,2)</f>
        <v>1.25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105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54</v>
      </c>
      <c r="B72" s="219" t="s">
        <v>217</v>
      </c>
      <c r="C72" s="262" t="s">
        <v>218</v>
      </c>
      <c r="D72" s="221" t="s">
        <v>132</v>
      </c>
      <c r="E72" s="227">
        <v>3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22">
        <v>6.9999999999999999E-4</v>
      </c>
      <c r="O72" s="222">
        <f>ROUND(E72*N72,5)</f>
        <v>2.0999999999999999E-3</v>
      </c>
      <c r="P72" s="222">
        <v>0</v>
      </c>
      <c r="Q72" s="222">
        <f>ROUND(E72*P72,5)</f>
        <v>0</v>
      </c>
      <c r="R72" s="222"/>
      <c r="S72" s="222"/>
      <c r="T72" s="223">
        <v>0.37</v>
      </c>
      <c r="U72" s="222">
        <f>ROUND(E72*T72,2)</f>
        <v>1.1100000000000001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105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13">
        <v>55</v>
      </c>
      <c r="B73" s="219" t="s">
        <v>219</v>
      </c>
      <c r="C73" s="262" t="s">
        <v>220</v>
      </c>
      <c r="D73" s="221" t="s">
        <v>132</v>
      </c>
      <c r="E73" s="227">
        <v>1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22">
        <v>1.444E-2</v>
      </c>
      <c r="O73" s="222">
        <f>ROUND(E73*N73,5)</f>
        <v>1.444E-2</v>
      </c>
      <c r="P73" s="222">
        <v>0</v>
      </c>
      <c r="Q73" s="222">
        <f>ROUND(E73*P73,5)</f>
        <v>0</v>
      </c>
      <c r="R73" s="222"/>
      <c r="S73" s="222"/>
      <c r="T73" s="223">
        <v>1.25</v>
      </c>
      <c r="U73" s="222">
        <f>ROUND(E73*T73,2)</f>
        <v>1.25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105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56</v>
      </c>
      <c r="B74" s="219" t="s">
        <v>221</v>
      </c>
      <c r="C74" s="262" t="s">
        <v>222</v>
      </c>
      <c r="D74" s="221" t="s">
        <v>223</v>
      </c>
      <c r="E74" s="227">
        <v>2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22">
        <v>1.8890000000000001E-2</v>
      </c>
      <c r="O74" s="222">
        <f>ROUND(E74*N74,5)</f>
        <v>3.7780000000000001E-2</v>
      </c>
      <c r="P74" s="222">
        <v>0</v>
      </c>
      <c r="Q74" s="222">
        <f>ROUND(E74*P74,5)</f>
        <v>0</v>
      </c>
      <c r="R74" s="222"/>
      <c r="S74" s="222"/>
      <c r="T74" s="223">
        <v>0.97299999999999998</v>
      </c>
      <c r="U74" s="222">
        <f>ROUND(E74*T74,2)</f>
        <v>1.95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105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57</v>
      </c>
      <c r="B75" s="219" t="s">
        <v>224</v>
      </c>
      <c r="C75" s="262" t="s">
        <v>225</v>
      </c>
      <c r="D75" s="221" t="s">
        <v>223</v>
      </c>
      <c r="E75" s="227">
        <v>2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22">
        <v>1.8890000000000001E-2</v>
      </c>
      <c r="O75" s="222">
        <f>ROUND(E75*N75,5)</f>
        <v>3.7780000000000001E-2</v>
      </c>
      <c r="P75" s="222">
        <v>0</v>
      </c>
      <c r="Q75" s="222">
        <f>ROUND(E75*P75,5)</f>
        <v>0</v>
      </c>
      <c r="R75" s="222"/>
      <c r="S75" s="222"/>
      <c r="T75" s="223">
        <v>0.97299999999999998</v>
      </c>
      <c r="U75" s="222">
        <f>ROUND(E75*T75,2)</f>
        <v>1.95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105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58</v>
      </c>
      <c r="B76" s="219" t="s">
        <v>226</v>
      </c>
      <c r="C76" s="262" t="s">
        <v>227</v>
      </c>
      <c r="D76" s="221" t="s">
        <v>223</v>
      </c>
      <c r="E76" s="227">
        <v>1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22">
        <v>1.8890000000000001E-2</v>
      </c>
      <c r="O76" s="222">
        <f>ROUND(E76*N76,5)</f>
        <v>1.8890000000000001E-2</v>
      </c>
      <c r="P76" s="222">
        <v>0</v>
      </c>
      <c r="Q76" s="222">
        <f>ROUND(E76*P76,5)</f>
        <v>0</v>
      </c>
      <c r="R76" s="222"/>
      <c r="S76" s="222"/>
      <c r="T76" s="223">
        <v>0.97299999999999998</v>
      </c>
      <c r="U76" s="222">
        <f>ROUND(E76*T76,2)</f>
        <v>0.97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105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59</v>
      </c>
      <c r="B77" s="219" t="s">
        <v>228</v>
      </c>
      <c r="C77" s="262" t="s">
        <v>229</v>
      </c>
      <c r="D77" s="221" t="s">
        <v>230</v>
      </c>
      <c r="E77" s="227">
        <v>2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21</v>
      </c>
      <c r="M77" s="230">
        <f>G77*(1+L77/100)</f>
        <v>0</v>
      </c>
      <c r="N77" s="222">
        <v>8.9999999999999993E-3</v>
      </c>
      <c r="O77" s="222">
        <f>ROUND(E77*N77,5)</f>
        <v>1.7999999999999999E-2</v>
      </c>
      <c r="P77" s="222">
        <v>0</v>
      </c>
      <c r="Q77" s="222">
        <f>ROUND(E77*P77,5)</f>
        <v>0</v>
      </c>
      <c r="R77" s="222"/>
      <c r="S77" s="222"/>
      <c r="T77" s="223">
        <v>1.77</v>
      </c>
      <c r="U77" s="222">
        <f>ROUND(E77*T77,2)</f>
        <v>3.54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105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60</v>
      </c>
      <c r="B78" s="219" t="s">
        <v>231</v>
      </c>
      <c r="C78" s="262" t="s">
        <v>232</v>
      </c>
      <c r="D78" s="221" t="s">
        <v>230</v>
      </c>
      <c r="E78" s="227">
        <v>16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22">
        <v>1.7000000000000001E-4</v>
      </c>
      <c r="O78" s="222">
        <f>ROUND(E78*N78,5)</f>
        <v>2.7200000000000002E-3</v>
      </c>
      <c r="P78" s="222">
        <v>0</v>
      </c>
      <c r="Q78" s="222">
        <f>ROUND(E78*P78,5)</f>
        <v>0</v>
      </c>
      <c r="R78" s="222"/>
      <c r="S78" s="222"/>
      <c r="T78" s="223">
        <v>0.22700000000000001</v>
      </c>
      <c r="U78" s="222">
        <f>ROUND(E78*T78,2)</f>
        <v>3.63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105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61</v>
      </c>
      <c r="B79" s="219" t="s">
        <v>233</v>
      </c>
      <c r="C79" s="262" t="s">
        <v>234</v>
      </c>
      <c r="D79" s="221" t="s">
        <v>132</v>
      </c>
      <c r="E79" s="227">
        <v>2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21</v>
      </c>
      <c r="M79" s="230">
        <f>G79*(1+L79/100)</f>
        <v>0</v>
      </c>
      <c r="N79" s="222">
        <v>1E-4</v>
      </c>
      <c r="O79" s="222">
        <f>ROUND(E79*N79,5)</f>
        <v>2.0000000000000001E-4</v>
      </c>
      <c r="P79" s="222">
        <v>0</v>
      </c>
      <c r="Q79" s="222">
        <f>ROUND(E79*P79,5)</f>
        <v>0</v>
      </c>
      <c r="R79" s="222"/>
      <c r="S79" s="222"/>
      <c r="T79" s="223">
        <v>0</v>
      </c>
      <c r="U79" s="222">
        <f>ROUND(E79*T79,2)</f>
        <v>0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159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62</v>
      </c>
      <c r="B80" s="219" t="s">
        <v>235</v>
      </c>
      <c r="C80" s="262" t="s">
        <v>236</v>
      </c>
      <c r="D80" s="221" t="s">
        <v>132</v>
      </c>
      <c r="E80" s="227">
        <v>2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21</v>
      </c>
      <c r="M80" s="230">
        <f>G80*(1+L80/100)</f>
        <v>0</v>
      </c>
      <c r="N80" s="222">
        <v>2.3999999999999998E-3</v>
      </c>
      <c r="O80" s="222">
        <f>ROUND(E80*N80,5)</f>
        <v>4.7999999999999996E-3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159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63</v>
      </c>
      <c r="B81" s="219" t="s">
        <v>237</v>
      </c>
      <c r="C81" s="262" t="s">
        <v>238</v>
      </c>
      <c r="D81" s="221" t="s">
        <v>132</v>
      </c>
      <c r="E81" s="227">
        <v>3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22">
        <v>2E-3</v>
      </c>
      <c r="O81" s="222">
        <f>ROUND(E81*N81,5)</f>
        <v>6.0000000000000001E-3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159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40">
        <v>64</v>
      </c>
      <c r="B82" s="241" t="s">
        <v>239</v>
      </c>
      <c r="C82" s="264" t="s">
        <v>240</v>
      </c>
      <c r="D82" s="242" t="s">
        <v>129</v>
      </c>
      <c r="E82" s="243">
        <v>0.35844999999999999</v>
      </c>
      <c r="F82" s="244"/>
      <c r="G82" s="245">
        <f>ROUND(E82*F82,2)</f>
        <v>0</v>
      </c>
      <c r="H82" s="244"/>
      <c r="I82" s="245">
        <f>ROUND(E82*H82,2)</f>
        <v>0</v>
      </c>
      <c r="J82" s="244"/>
      <c r="K82" s="245">
        <f>ROUND(E82*J82,2)</f>
        <v>0</v>
      </c>
      <c r="L82" s="245">
        <v>21</v>
      </c>
      <c r="M82" s="245">
        <f>G82*(1+L82/100)</f>
        <v>0</v>
      </c>
      <c r="N82" s="246">
        <v>0</v>
      </c>
      <c r="O82" s="246">
        <f>ROUND(E82*N82,5)</f>
        <v>0</v>
      </c>
      <c r="P82" s="246">
        <v>0</v>
      </c>
      <c r="Q82" s="246">
        <f>ROUND(E82*P82,5)</f>
        <v>0</v>
      </c>
      <c r="R82" s="246"/>
      <c r="S82" s="246"/>
      <c r="T82" s="247">
        <v>1.5169999999999999</v>
      </c>
      <c r="U82" s="246">
        <f>ROUND(E82*T82,2)</f>
        <v>0.54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105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x14ac:dyDescent="0.2">
      <c r="A83" s="6"/>
      <c r="B83" s="7" t="s">
        <v>241</v>
      </c>
      <c r="C83" s="265" t="s">
        <v>241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C83">
        <v>15</v>
      </c>
      <c r="AD83">
        <v>21</v>
      </c>
    </row>
    <row r="84" spans="1:60" x14ac:dyDescent="0.2">
      <c r="A84" s="248"/>
      <c r="B84" s="249">
        <v>26</v>
      </c>
      <c r="C84" s="266" t="s">
        <v>241</v>
      </c>
      <c r="D84" s="250"/>
      <c r="E84" s="250"/>
      <c r="F84" s="250"/>
      <c r="G84" s="261">
        <f>G8+G14+G16+G18+G20+G22+G24+G26+G28+G50+G68</f>
        <v>0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C84">
        <f>SUMIF(L7:L82,AC83,G7:G82)</f>
        <v>0</v>
      </c>
      <c r="AD84">
        <f>SUMIF(L7:L82,AD83,G7:G82)</f>
        <v>0</v>
      </c>
      <c r="AE84" t="s">
        <v>242</v>
      </c>
    </row>
    <row r="85" spans="1:60" x14ac:dyDescent="0.2">
      <c r="A85" s="6"/>
      <c r="B85" s="7" t="s">
        <v>241</v>
      </c>
      <c r="C85" s="265" t="s">
        <v>241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60" x14ac:dyDescent="0.2">
      <c r="A86" s="6"/>
      <c r="B86" s="7" t="s">
        <v>241</v>
      </c>
      <c r="C86" s="265" t="s">
        <v>241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60" x14ac:dyDescent="0.2">
      <c r="A87" s="251">
        <v>33</v>
      </c>
      <c r="B87" s="251"/>
      <c r="C87" s="267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252"/>
      <c r="B88" s="253"/>
      <c r="C88" s="268"/>
      <c r="D88" s="253"/>
      <c r="E88" s="253"/>
      <c r="F88" s="253"/>
      <c r="G88" s="254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E88" t="s">
        <v>243</v>
      </c>
    </row>
    <row r="89" spans="1:60" x14ac:dyDescent="0.2">
      <c r="A89" s="255"/>
      <c r="B89" s="256"/>
      <c r="C89" s="269"/>
      <c r="D89" s="256"/>
      <c r="E89" s="256"/>
      <c r="F89" s="256"/>
      <c r="G89" s="25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55"/>
      <c r="B90" s="256"/>
      <c r="C90" s="269"/>
      <c r="D90" s="256"/>
      <c r="E90" s="256"/>
      <c r="F90" s="256"/>
      <c r="G90" s="25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5"/>
      <c r="B91" s="256"/>
      <c r="C91" s="269"/>
      <c r="D91" s="256"/>
      <c r="E91" s="256"/>
      <c r="F91" s="256"/>
      <c r="G91" s="25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8"/>
      <c r="B92" s="259"/>
      <c r="C92" s="270"/>
      <c r="D92" s="259"/>
      <c r="E92" s="259"/>
      <c r="F92" s="259"/>
      <c r="G92" s="260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6"/>
      <c r="B93" s="7" t="s">
        <v>241</v>
      </c>
      <c r="C93" s="265" t="s">
        <v>241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C94" s="271"/>
      <c r="AE94" t="s">
        <v>244</v>
      </c>
    </row>
  </sheetData>
  <mergeCells count="6">
    <mergeCell ref="A1:G1"/>
    <mergeCell ref="C2:G2"/>
    <mergeCell ref="C3:G3"/>
    <mergeCell ref="C4:G4"/>
    <mergeCell ref="A87:C87"/>
    <mergeCell ref="A88:G9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Pohanka</dc:creator>
  <cp:lastModifiedBy>Tomáš Pohanka</cp:lastModifiedBy>
  <cp:lastPrinted>2014-02-28T09:52:57Z</cp:lastPrinted>
  <dcterms:created xsi:type="dcterms:W3CDTF">2009-04-08T07:15:50Z</dcterms:created>
  <dcterms:modified xsi:type="dcterms:W3CDTF">2022-04-04T14:39:38Z</dcterms:modified>
</cp:coreProperties>
</file>